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glory2015-my.sharepoint.com/personal/hirakawa_glory2015_onmicrosoft_com/Documents/九州パラ/令和７年度/0607_36九州大会（熊本大会）/3.要項案/"/>
    </mc:Choice>
  </mc:AlternateContent>
  <xr:revisionPtr revIDLastSave="1109" documentId="10_ncr:40000_{EE846DF1-BB83-4049-8D42-DC9CF0649FD3}" xr6:coauthVersionLast="47" xr6:coauthVersionMax="47" xr10:uidLastSave="{3125A6C3-5731-4FF7-8E19-717D38E7F86B}"/>
  <bookViews>
    <workbookView xWindow="-105" yWindow="0" windowWidth="19410" windowHeight="20985" xr2:uid="{00000000-000D-0000-FFFF-FFFF00000000}"/>
  </bookViews>
  <sheets>
    <sheet name="説明文" sheetId="8" r:id="rId1"/>
    <sheet name="①統括票" sheetId="3" r:id="rId2"/>
    <sheet name="②振込票" sheetId="4" r:id="rId3"/>
    <sheet name="③個人別申込書" sheetId="5" r:id="rId4"/>
    <sheet name="④リレー出場" sheetId="7" r:id="rId5"/>
    <sheet name="リスト" sheetId="6" r:id="rId6"/>
  </sheets>
  <definedNames>
    <definedName name="_xlnm.Print_Area" localSheetId="1">①統括票!$A$1:$U$46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6" l="1"/>
  <c r="F33" i="3" l="1"/>
  <c r="AU8" i="5"/>
  <c r="AU9" i="5"/>
  <c r="AU10" i="5"/>
  <c r="AU11" i="5"/>
  <c r="AU12" i="5"/>
  <c r="AU13" i="5"/>
  <c r="AU14" i="5"/>
  <c r="AU15" i="5"/>
  <c r="AU16" i="5"/>
  <c r="AU17" i="5"/>
  <c r="AU18" i="5"/>
  <c r="AU19" i="5"/>
  <c r="AU20" i="5"/>
  <c r="AU21" i="5"/>
  <c r="AU22" i="5"/>
  <c r="AU23" i="5"/>
  <c r="AU24" i="5"/>
  <c r="AU25" i="5"/>
  <c r="AU26" i="5"/>
  <c r="AU27" i="5"/>
  <c r="AU28" i="5"/>
  <c r="AU29" i="5"/>
  <c r="AU30" i="5"/>
  <c r="AU31" i="5"/>
  <c r="AU32" i="5"/>
  <c r="AU33" i="5"/>
  <c r="AU34" i="5"/>
  <c r="AU35" i="5"/>
  <c r="AU4" i="5"/>
  <c r="AU5" i="5"/>
  <c r="AU3" i="5"/>
  <c r="AQ6" i="5"/>
  <c r="AU6" i="5" s="1"/>
  <c r="AQ7" i="5"/>
  <c r="AU7" i="5" s="1"/>
  <c r="AQ8" i="5"/>
  <c r="AQ9" i="5"/>
  <c r="AQ10" i="5"/>
  <c r="AQ11" i="5"/>
  <c r="AQ12" i="5"/>
  <c r="AQ13" i="5"/>
  <c r="AQ14" i="5"/>
  <c r="AQ15" i="5"/>
  <c r="AQ16" i="5"/>
  <c r="AQ17" i="5"/>
  <c r="AQ18" i="5"/>
  <c r="AQ19" i="5"/>
  <c r="AQ20" i="5"/>
  <c r="AQ21" i="5"/>
  <c r="AQ22" i="5"/>
  <c r="AQ23" i="5"/>
  <c r="AQ24" i="5"/>
  <c r="AQ25" i="5"/>
  <c r="AQ26" i="5"/>
  <c r="AQ27" i="5"/>
  <c r="AQ28" i="5"/>
  <c r="AQ29" i="5"/>
  <c r="AQ30" i="5"/>
  <c r="AQ31" i="5"/>
  <c r="AQ32" i="5"/>
  <c r="AQ33" i="5"/>
  <c r="AQ34" i="5"/>
  <c r="AQ35" i="5"/>
  <c r="AQ4" i="5"/>
  <c r="AQ5" i="5"/>
  <c r="AQ3" i="5"/>
  <c r="AN7" i="5"/>
  <c r="AN8" i="5"/>
  <c r="AN9" i="5"/>
  <c r="AN10" i="5"/>
  <c r="AN11" i="5"/>
  <c r="AN12" i="5"/>
  <c r="AN13" i="5"/>
  <c r="AN14" i="5"/>
  <c r="AN15" i="5"/>
  <c r="AN16" i="5"/>
  <c r="AN17" i="5"/>
  <c r="AN18" i="5"/>
  <c r="AN19" i="5"/>
  <c r="AN20" i="5"/>
  <c r="AN21" i="5"/>
  <c r="AN22" i="5"/>
  <c r="AN23" i="5"/>
  <c r="AN24" i="5"/>
  <c r="AN25" i="5"/>
  <c r="AN26" i="5"/>
  <c r="AN27" i="5"/>
  <c r="AN28" i="5"/>
  <c r="AN29" i="5"/>
  <c r="AN30" i="5"/>
  <c r="AN31" i="5"/>
  <c r="AN32" i="5"/>
  <c r="AN33" i="5"/>
  <c r="AN34" i="5"/>
  <c r="AN35" i="5"/>
  <c r="AN6" i="5"/>
  <c r="AN4" i="5"/>
  <c r="AN5" i="5"/>
  <c r="AN3" i="5"/>
  <c r="J25" i="6"/>
  <c r="F39" i="3" s="1"/>
  <c r="J23" i="6"/>
  <c r="F37" i="3" s="1"/>
  <c r="J21" i="6"/>
  <c r="F35" i="3" s="1"/>
  <c r="R35" i="3" s="1"/>
  <c r="J19" i="6"/>
  <c r="F31" i="3" s="1"/>
  <c r="J13" i="6"/>
  <c r="F25" i="3" s="1"/>
  <c r="AC11" i="7"/>
  <c r="AC12" i="7"/>
  <c r="AC13" i="7"/>
  <c r="AC14" i="7"/>
  <c r="AC15" i="7"/>
  <c r="AC10" i="7"/>
  <c r="R33" i="3" l="1"/>
  <c r="J15" i="6"/>
  <c r="F27" i="3" s="1"/>
  <c r="R27" i="3" s="1"/>
  <c r="R37" i="3"/>
  <c r="F34" i="5"/>
  <c r="AA34" i="5"/>
  <c r="AO34" i="5" s="1"/>
  <c r="AM34" i="5"/>
  <c r="AP34" i="5"/>
  <c r="AR34" i="5"/>
  <c r="AS34" i="5"/>
  <c r="AT34" i="5"/>
  <c r="AA7" i="5"/>
  <c r="AO7" i="5" s="1"/>
  <c r="AA8" i="5"/>
  <c r="AO8" i="5" s="1"/>
  <c r="AA9" i="5"/>
  <c r="AO9" i="5" s="1"/>
  <c r="AA10" i="5"/>
  <c r="AO10" i="5" s="1"/>
  <c r="AA11" i="5"/>
  <c r="AO11" i="5" s="1"/>
  <c r="AA12" i="5"/>
  <c r="AO12" i="5" s="1"/>
  <c r="AA13" i="5"/>
  <c r="AO13" i="5" s="1"/>
  <c r="AA14" i="5"/>
  <c r="AO14" i="5" s="1"/>
  <c r="AA15" i="5"/>
  <c r="AA16" i="5"/>
  <c r="AO16" i="5" s="1"/>
  <c r="AA17" i="5"/>
  <c r="AO17" i="5" s="1"/>
  <c r="AA18" i="5"/>
  <c r="AO18" i="5" s="1"/>
  <c r="AA19" i="5"/>
  <c r="AO19" i="5" s="1"/>
  <c r="AA20" i="5"/>
  <c r="AO20" i="5" s="1"/>
  <c r="AA21" i="5"/>
  <c r="AO21" i="5" s="1"/>
  <c r="AA22" i="5"/>
  <c r="AO22" i="5" s="1"/>
  <c r="AA23" i="5"/>
  <c r="AO23" i="5" s="1"/>
  <c r="AA24" i="5"/>
  <c r="AO24" i="5" s="1"/>
  <c r="AA25" i="5"/>
  <c r="AO25" i="5" s="1"/>
  <c r="AA26" i="5"/>
  <c r="AO26" i="5" s="1"/>
  <c r="AA27" i="5"/>
  <c r="AO27" i="5" s="1"/>
  <c r="AA28" i="5"/>
  <c r="AO28" i="5" s="1"/>
  <c r="AA29" i="5"/>
  <c r="AO29" i="5" s="1"/>
  <c r="AA30" i="5"/>
  <c r="AO30" i="5" s="1"/>
  <c r="AA31" i="5"/>
  <c r="AO31" i="5" s="1"/>
  <c r="AA32" i="5"/>
  <c r="AO32" i="5" s="1"/>
  <c r="AA33" i="5"/>
  <c r="AO33" i="5" s="1"/>
  <c r="AA35" i="5"/>
  <c r="AO35" i="5" s="1"/>
  <c r="AA6" i="5"/>
  <c r="AP6" i="5"/>
  <c r="AR6" i="5"/>
  <c r="AS6" i="5"/>
  <c r="AT6" i="5"/>
  <c r="AP7" i="5"/>
  <c r="AR7" i="5"/>
  <c r="AS7" i="5"/>
  <c r="AT7" i="5"/>
  <c r="AP8" i="5"/>
  <c r="AR8" i="5"/>
  <c r="AS8" i="5"/>
  <c r="AT8" i="5"/>
  <c r="AP9" i="5"/>
  <c r="AR9" i="5"/>
  <c r="AS9" i="5"/>
  <c r="AT9" i="5"/>
  <c r="AP10" i="5"/>
  <c r="AR10" i="5"/>
  <c r="AS10" i="5"/>
  <c r="AT10" i="5"/>
  <c r="AP11" i="5"/>
  <c r="AR11" i="5"/>
  <c r="AS11" i="5"/>
  <c r="AT11" i="5"/>
  <c r="AP12" i="5"/>
  <c r="AR12" i="5"/>
  <c r="AS12" i="5"/>
  <c r="AT12" i="5"/>
  <c r="AP13" i="5"/>
  <c r="AR13" i="5"/>
  <c r="AS13" i="5"/>
  <c r="AT13" i="5"/>
  <c r="AP14" i="5"/>
  <c r="AR14" i="5"/>
  <c r="AS14" i="5"/>
  <c r="AT14" i="5"/>
  <c r="AO15" i="5"/>
  <c r="AP15" i="5"/>
  <c r="AR15" i="5"/>
  <c r="AS15" i="5"/>
  <c r="AT15" i="5"/>
  <c r="AP16" i="5"/>
  <c r="AR16" i="5"/>
  <c r="AS16" i="5"/>
  <c r="AT16" i="5"/>
  <c r="AP17" i="5"/>
  <c r="AR17" i="5"/>
  <c r="AS17" i="5"/>
  <c r="AT17" i="5"/>
  <c r="AP18" i="5"/>
  <c r="AR18" i="5"/>
  <c r="AS18" i="5"/>
  <c r="AT18" i="5"/>
  <c r="AP19" i="5"/>
  <c r="AR19" i="5"/>
  <c r="AS19" i="5"/>
  <c r="AT19" i="5"/>
  <c r="AP20" i="5"/>
  <c r="AR20" i="5"/>
  <c r="AS20" i="5"/>
  <c r="AT20" i="5"/>
  <c r="AP21" i="5"/>
  <c r="AR21" i="5"/>
  <c r="AS21" i="5"/>
  <c r="AT21" i="5"/>
  <c r="AP22" i="5"/>
  <c r="AR22" i="5"/>
  <c r="AS22" i="5"/>
  <c r="AT22" i="5"/>
  <c r="AP23" i="5"/>
  <c r="AR23" i="5"/>
  <c r="AS23" i="5"/>
  <c r="AT23" i="5"/>
  <c r="AP24" i="5"/>
  <c r="AR24" i="5"/>
  <c r="AS24" i="5"/>
  <c r="AT24" i="5"/>
  <c r="AP25" i="5"/>
  <c r="AR25" i="5"/>
  <c r="AS25" i="5"/>
  <c r="AT25" i="5"/>
  <c r="AP26" i="5"/>
  <c r="AR26" i="5"/>
  <c r="AS26" i="5"/>
  <c r="AT26" i="5"/>
  <c r="AP27" i="5"/>
  <c r="AR27" i="5"/>
  <c r="AS27" i="5"/>
  <c r="AT27" i="5"/>
  <c r="AP28" i="5"/>
  <c r="AR28" i="5"/>
  <c r="AS28" i="5"/>
  <c r="AT28" i="5"/>
  <c r="AP29" i="5"/>
  <c r="AR29" i="5"/>
  <c r="AS29" i="5"/>
  <c r="AT29" i="5"/>
  <c r="AP30" i="5"/>
  <c r="AR30" i="5"/>
  <c r="AS30" i="5"/>
  <c r="AT30" i="5"/>
  <c r="AP31" i="5"/>
  <c r="AR31" i="5"/>
  <c r="AS31" i="5"/>
  <c r="AT31" i="5"/>
  <c r="AP32" i="5"/>
  <c r="AR32" i="5"/>
  <c r="AS32" i="5"/>
  <c r="AT32" i="5"/>
  <c r="AP33" i="5"/>
  <c r="AR33" i="5"/>
  <c r="AS33" i="5"/>
  <c r="AT33" i="5"/>
  <c r="AP35" i="5"/>
  <c r="AR35" i="5"/>
  <c r="AS35" i="5"/>
  <c r="AT35" i="5"/>
  <c r="AT4" i="5"/>
  <c r="AT5" i="5"/>
  <c r="AT3" i="5"/>
  <c r="AS4" i="5"/>
  <c r="AS5" i="5"/>
  <c r="AS3" i="5"/>
  <c r="AR4" i="5"/>
  <c r="AR5" i="5"/>
  <c r="AR3" i="5"/>
  <c r="AP4" i="5"/>
  <c r="AP5" i="5"/>
  <c r="AP3" i="5"/>
  <c r="AA4" i="5"/>
  <c r="AO4" i="5" s="1"/>
  <c r="AA5" i="5"/>
  <c r="AO5" i="5" s="1"/>
  <c r="AA3" i="5"/>
  <c r="AO3" i="5" s="1"/>
  <c r="AO6" i="5" l="1"/>
  <c r="J18" i="6"/>
  <c r="F29" i="3" s="1"/>
  <c r="R31" i="3"/>
  <c r="R25" i="3"/>
  <c r="AM6"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5"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5" i="5"/>
  <c r="AM4" i="5"/>
  <c r="AM5" i="5"/>
  <c r="AM3" i="5"/>
  <c r="F5" i="5"/>
  <c r="F3" i="5"/>
  <c r="F4" i="5"/>
  <c r="R39" i="3"/>
  <c r="E8" i="4"/>
  <c r="E6" i="4"/>
  <c r="J6" i="6" l="1"/>
  <c r="F15" i="3" s="1"/>
  <c r="J9" i="6"/>
  <c r="F21" i="3" s="1"/>
  <c r="R21" i="3" s="1"/>
  <c r="J10" i="6"/>
  <c r="F23" i="3" s="1"/>
  <c r="J8" i="6"/>
  <c r="J7" i="6"/>
  <c r="F17" i="3" l="1"/>
  <c r="R17" i="3" s="1"/>
  <c r="F19" i="3"/>
  <c r="R19" i="3" s="1"/>
  <c r="R15" i="3"/>
  <c r="R23" i="3"/>
  <c r="R29" i="3"/>
  <c r="P4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glory.2015-平川</author>
  </authors>
  <commentList>
    <comment ref="I2" authorId="0" shapeId="0" xr:uid="{20C5053E-4A68-49BD-88F9-DFEC6A25355D}">
      <text>
        <r>
          <rPr>
            <b/>
            <sz val="9"/>
            <color indexed="81"/>
            <rFont val="MS P ゴシック"/>
            <family val="3"/>
            <charset val="128"/>
          </rPr>
          <t>選手登録番号をわかる方は入力してください</t>
        </r>
      </text>
    </comment>
    <comment ref="L6" authorId="0" shapeId="0" xr:uid="{60493CDC-4F52-49C6-AE4D-6F9E3504C3E6}">
      <text>
        <r>
          <rPr>
            <b/>
            <sz val="9"/>
            <color indexed="81"/>
            <rFont val="MS P ゴシック"/>
            <family val="3"/>
            <charset val="128"/>
          </rPr>
          <t>入力玲
40秒23→4023
1分30秒00→13000</t>
        </r>
      </text>
    </comment>
    <comment ref="O6" authorId="0" shapeId="0" xr:uid="{862CEC4F-7A30-4D29-9E80-1643132EDE17}">
      <text>
        <r>
          <rPr>
            <b/>
            <sz val="9"/>
            <color indexed="81"/>
            <rFont val="MS P ゴシック"/>
            <family val="3"/>
            <charset val="128"/>
          </rPr>
          <t>入力玲
40秒23→4023
1分30秒00→13000</t>
        </r>
      </text>
    </comment>
  </commentList>
</comments>
</file>

<file path=xl/sharedStrings.xml><?xml version="1.0" encoding="utf-8"?>
<sst xmlns="http://schemas.openxmlformats.org/spreadsheetml/2006/main" count="559" uniqueCount="337">
  <si>
    <t>〒</t>
    <phoneticPr fontId="2"/>
  </si>
  <si>
    <t>申込責任者
ご 氏 名</t>
    <rPh sb="0" eb="2">
      <t>モウシコミ</t>
    </rPh>
    <rPh sb="2" eb="5">
      <t>セキニンシャ</t>
    </rPh>
    <rPh sb="8" eb="9">
      <t>シ</t>
    </rPh>
    <rPh sb="10" eb="11">
      <t>メイ</t>
    </rPh>
    <phoneticPr fontId="7"/>
  </si>
  <si>
    <t>所　　属</t>
    <rPh sb="0" eb="1">
      <t>ジョ</t>
    </rPh>
    <rPh sb="3" eb="4">
      <t>ゾク</t>
    </rPh>
    <phoneticPr fontId="7"/>
  </si>
  <si>
    <t>〒</t>
    <phoneticPr fontId="7"/>
  </si>
  <si>
    <t>連絡先</t>
    <rPh sb="0" eb="3">
      <t>レンラクサキ</t>
    </rPh>
    <phoneticPr fontId="7"/>
  </si>
  <si>
    <t>携帯：</t>
    <rPh sb="0" eb="2">
      <t>ケイタイ</t>
    </rPh>
    <phoneticPr fontId="7"/>
  </si>
  <si>
    <t>E-mail：</t>
    <phoneticPr fontId="7"/>
  </si>
  <si>
    <t>(</t>
    <phoneticPr fontId="7"/>
  </si>
  <si>
    <t>)</t>
    <phoneticPr fontId="7"/>
  </si>
  <si>
    <t>人</t>
    <rPh sb="0" eb="1">
      <t>ニン</t>
    </rPh>
    <phoneticPr fontId="7"/>
  </si>
  <si>
    <t>×</t>
    <phoneticPr fontId="7"/>
  </si>
  <si>
    <t>円</t>
    <rPh sb="0" eb="1">
      <t>エン</t>
    </rPh>
    <phoneticPr fontId="7"/>
  </si>
  <si>
    <t>＝</t>
    <phoneticPr fontId="7"/>
  </si>
  <si>
    <t>協賛金</t>
    <rPh sb="0" eb="3">
      <t>キョウサンキン</t>
    </rPh>
    <phoneticPr fontId="7"/>
  </si>
  <si>
    <t>口</t>
    <rPh sb="0" eb="1">
      <t>クチ</t>
    </rPh>
    <phoneticPr fontId="7"/>
  </si>
  <si>
    <t>合 計</t>
    <rPh sb="0" eb="1">
      <t>ゴウ</t>
    </rPh>
    <rPh sb="2" eb="3">
      <t>ケイ</t>
    </rPh>
    <phoneticPr fontId="7"/>
  </si>
  <si>
    <r>
      <t>※個人でお申し込みの方は、
　</t>
    </r>
    <r>
      <rPr>
        <b/>
        <u/>
        <sz val="10"/>
        <color indexed="8"/>
        <rFont val="游ゴシック"/>
        <family val="3"/>
        <charset val="128"/>
      </rPr>
      <t>ご氏名</t>
    </r>
    <r>
      <rPr>
        <sz val="10"/>
        <color indexed="8"/>
        <rFont val="游ゴシック"/>
        <family val="3"/>
        <charset val="128"/>
      </rPr>
      <t>をご記入ください</t>
    </r>
    <phoneticPr fontId="7"/>
  </si>
  <si>
    <r>
      <t xml:space="preserve">※個人でお申し込みの方は
</t>
    </r>
    <r>
      <rPr>
        <b/>
        <u/>
        <sz val="10"/>
        <color indexed="8"/>
        <rFont val="游ゴシック"/>
        <family val="3"/>
        <charset val="128"/>
      </rPr>
      <t>個人(県・政令指定都市名)</t>
    </r>
    <r>
      <rPr>
        <sz val="10"/>
        <color indexed="8"/>
        <rFont val="游ゴシック"/>
        <family val="3"/>
        <charset val="128"/>
      </rPr>
      <t>とご記入ください</t>
    </r>
    <rPh sb="16" eb="17">
      <t>ケン</t>
    </rPh>
    <phoneticPr fontId="7"/>
  </si>
  <si>
    <t>出場種目数</t>
    <rPh sb="0" eb="1">
      <t>デ</t>
    </rPh>
    <rPh sb="1" eb="2">
      <t>バ</t>
    </rPh>
    <rPh sb="2" eb="3">
      <t>シュ</t>
    </rPh>
    <rPh sb="3" eb="4">
      <t>モク</t>
    </rPh>
    <rPh sb="4" eb="5">
      <t>スウ</t>
    </rPh>
    <phoneticPr fontId="7"/>
  </si>
  <si>
    <t>氏名</t>
    <rPh sb="0" eb="2">
      <t>シメイ</t>
    </rPh>
    <phoneticPr fontId="2"/>
  </si>
  <si>
    <t>ﾌﾘｶﾅ</t>
    <phoneticPr fontId="2"/>
  </si>
  <si>
    <t>例）</t>
    <rPh sb="0" eb="1">
      <t>レイ</t>
    </rPh>
    <phoneticPr fontId="2"/>
  </si>
  <si>
    <t>九州　水夢</t>
    <rPh sb="0" eb="2">
      <t>キュウシュウ</t>
    </rPh>
    <rPh sb="3" eb="4">
      <t>ミズ</t>
    </rPh>
    <rPh sb="4" eb="5">
      <t>ユメ</t>
    </rPh>
    <phoneticPr fontId="2"/>
  </si>
  <si>
    <t>ｷｭｳｼｭｳ　ｽｲﾑ</t>
    <phoneticPr fontId="2"/>
  </si>
  <si>
    <t>都道府県名</t>
    <rPh sb="0" eb="4">
      <t>トドウフケン</t>
    </rPh>
    <rPh sb="4" eb="5">
      <t>メイ</t>
    </rPh>
    <phoneticPr fontId="2"/>
  </si>
  <si>
    <t>住所</t>
    <rPh sb="0" eb="2">
      <t>ジュウショ</t>
    </rPh>
    <phoneticPr fontId="2"/>
  </si>
  <si>
    <t>電話番号</t>
    <rPh sb="0" eb="4">
      <t>デンワバンゴウ</t>
    </rPh>
    <phoneticPr fontId="2"/>
  </si>
  <si>
    <t>クラス</t>
    <phoneticPr fontId="2"/>
  </si>
  <si>
    <t>種目</t>
    <rPh sb="0" eb="2">
      <t>シュモク</t>
    </rPh>
    <phoneticPr fontId="2"/>
  </si>
  <si>
    <t>S6</t>
  </si>
  <si>
    <t>25ｍ自由形</t>
    <rPh sb="3" eb="6">
      <t>ジユウガタ</t>
    </rPh>
    <phoneticPr fontId="2"/>
  </si>
  <si>
    <t>エントリータイム</t>
    <phoneticPr fontId="2"/>
  </si>
  <si>
    <t>福岡　水箱</t>
    <rPh sb="0" eb="2">
      <t>フクオカ</t>
    </rPh>
    <rPh sb="3" eb="5">
      <t>ミズハコ</t>
    </rPh>
    <phoneticPr fontId="2"/>
  </si>
  <si>
    <t>ﾌｸｵｶ　ﾌﾟｰﾙ</t>
    <phoneticPr fontId="2"/>
  </si>
  <si>
    <t>長崎　泳子</t>
    <rPh sb="0" eb="2">
      <t>ナガサキ</t>
    </rPh>
    <rPh sb="3" eb="4">
      <t>エイ</t>
    </rPh>
    <rPh sb="4" eb="5">
      <t>コ</t>
    </rPh>
    <phoneticPr fontId="2"/>
  </si>
  <si>
    <t>ﾅｶﾞｻｷ　ｴｲｺ</t>
    <phoneticPr fontId="2"/>
  </si>
  <si>
    <t>25ｍチャレンジレース</t>
    <phoneticPr fontId="2"/>
  </si>
  <si>
    <t>200ｍ個人メドレー</t>
    <rPh sb="4" eb="6">
      <t>コジン</t>
    </rPh>
    <phoneticPr fontId="2"/>
  </si>
  <si>
    <t>性別</t>
    <rPh sb="0" eb="2">
      <t>セイベツ</t>
    </rPh>
    <phoneticPr fontId="2"/>
  </si>
  <si>
    <t>男子</t>
    <rPh sb="0" eb="2">
      <t>ダンシ</t>
    </rPh>
    <phoneticPr fontId="2"/>
  </si>
  <si>
    <t>女子</t>
    <rPh sb="0" eb="2">
      <t>ジョシ</t>
    </rPh>
    <phoneticPr fontId="2"/>
  </si>
  <si>
    <t>SB5</t>
  </si>
  <si>
    <t>50ｍ平泳ぎ</t>
    <rPh sb="3" eb="5">
      <t>ヒラオヨ</t>
    </rPh>
    <phoneticPr fontId="2"/>
  </si>
  <si>
    <t>50ｍ自由形</t>
    <rPh sb="3" eb="6">
      <t>ジユウガタ</t>
    </rPh>
    <phoneticPr fontId="2"/>
  </si>
  <si>
    <t>100ｍ個人メドレー</t>
    <rPh sb="4" eb="6">
      <t>コジン</t>
    </rPh>
    <phoneticPr fontId="2"/>
  </si>
  <si>
    <t>100ｍ自由形</t>
    <rPh sb="4" eb="7">
      <t>ジユウガタ</t>
    </rPh>
    <phoneticPr fontId="2"/>
  </si>
  <si>
    <t>100ｍ平泳ぎ</t>
    <rPh sb="4" eb="6">
      <t>ヒラオヨ</t>
    </rPh>
    <phoneticPr fontId="2"/>
  </si>
  <si>
    <t>九州会員</t>
    <rPh sb="0" eb="2">
      <t>キュウシュウ</t>
    </rPh>
    <rPh sb="2" eb="4">
      <t>カイイン</t>
    </rPh>
    <phoneticPr fontId="2"/>
  </si>
  <si>
    <t>○</t>
    <phoneticPr fontId="2"/>
  </si>
  <si>
    <t>CoE</t>
    <phoneticPr fontId="2"/>
  </si>
  <si>
    <t>St</t>
    <phoneticPr fontId="2"/>
  </si>
  <si>
    <t>JR2026</t>
    <phoneticPr fontId="2"/>
  </si>
  <si>
    <t>A6,12+</t>
    <phoneticPr fontId="2"/>
  </si>
  <si>
    <t>生年月日</t>
    <rPh sb="0" eb="4">
      <t>セイネンガッピ</t>
    </rPh>
    <phoneticPr fontId="2"/>
  </si>
  <si>
    <t>年齢</t>
    <rPh sb="0" eb="2">
      <t>ネンレイ</t>
    </rPh>
    <phoneticPr fontId="2"/>
  </si>
  <si>
    <t>S1</t>
    <phoneticPr fontId="2"/>
  </si>
  <si>
    <t>S2</t>
  </si>
  <si>
    <t>S3</t>
  </si>
  <si>
    <t>S4</t>
  </si>
  <si>
    <t>S5</t>
  </si>
  <si>
    <t>S7</t>
  </si>
  <si>
    <t>S8</t>
  </si>
  <si>
    <t>S9</t>
  </si>
  <si>
    <t>S10</t>
  </si>
  <si>
    <t>S11</t>
  </si>
  <si>
    <t>S12</t>
  </si>
  <si>
    <t>S13</t>
  </si>
  <si>
    <t>S14</t>
  </si>
  <si>
    <t>S15</t>
  </si>
  <si>
    <t>S21</t>
    <phoneticPr fontId="2"/>
  </si>
  <si>
    <t>SB1</t>
    <phoneticPr fontId="2"/>
  </si>
  <si>
    <t>SB2</t>
  </si>
  <si>
    <t>SB3</t>
  </si>
  <si>
    <t>SB4</t>
  </si>
  <si>
    <t>SB6</t>
  </si>
  <si>
    <t>SB7</t>
  </si>
  <si>
    <t>SB8</t>
  </si>
  <si>
    <t>SB9</t>
  </si>
  <si>
    <t>SB11</t>
    <phoneticPr fontId="2"/>
  </si>
  <si>
    <t>SB12</t>
  </si>
  <si>
    <t>SB13</t>
  </si>
  <si>
    <t>SB14</t>
  </si>
  <si>
    <t>SB15</t>
  </si>
  <si>
    <t>SB21</t>
    <phoneticPr fontId="2"/>
  </si>
  <si>
    <t>SM1</t>
    <phoneticPr fontId="2"/>
  </si>
  <si>
    <t>SM2</t>
  </si>
  <si>
    <t>SM3</t>
  </si>
  <si>
    <t>SM4</t>
  </si>
  <si>
    <t>SM5</t>
  </si>
  <si>
    <t>SM6</t>
  </si>
  <si>
    <t>SM7</t>
  </si>
  <si>
    <t>SM8</t>
  </si>
  <si>
    <t>SM9</t>
  </si>
  <si>
    <t>SM10</t>
  </si>
  <si>
    <t>SM11</t>
  </si>
  <si>
    <t>SM12</t>
  </si>
  <si>
    <t>SM13</t>
  </si>
  <si>
    <t>SM14</t>
  </si>
  <si>
    <t>SM15</t>
  </si>
  <si>
    <t>SM21</t>
    <phoneticPr fontId="2"/>
  </si>
  <si>
    <t>25ｍ背泳ぎ</t>
    <rPh sb="3" eb="5">
      <t>セオヨ</t>
    </rPh>
    <phoneticPr fontId="2"/>
  </si>
  <si>
    <t>50ｍ背泳ぎ</t>
    <rPh sb="3" eb="5">
      <t>セオヨ</t>
    </rPh>
    <phoneticPr fontId="2"/>
  </si>
  <si>
    <t>100ｍ背泳ぎ</t>
    <rPh sb="4" eb="6">
      <t>セオヨ</t>
    </rPh>
    <phoneticPr fontId="2"/>
  </si>
  <si>
    <t>200ｍ背泳ぎ</t>
    <rPh sb="4" eb="6">
      <t>セオヨ</t>
    </rPh>
    <phoneticPr fontId="2"/>
  </si>
  <si>
    <t>25ｍ平泳ぎ</t>
    <rPh sb="3" eb="5">
      <t>ヒラオヨ</t>
    </rPh>
    <phoneticPr fontId="2"/>
  </si>
  <si>
    <t>25ｍバタフライ</t>
    <phoneticPr fontId="2"/>
  </si>
  <si>
    <t>50ｍバタフライ</t>
    <phoneticPr fontId="2"/>
  </si>
  <si>
    <t>100ｍバタフライ</t>
    <phoneticPr fontId="2"/>
  </si>
  <si>
    <t>200ｍバタフライ</t>
    <phoneticPr fontId="2"/>
  </si>
  <si>
    <t>150ｍ個人メドレー</t>
    <rPh sb="4" eb="6">
      <t>コジン</t>
    </rPh>
    <phoneticPr fontId="2"/>
  </si>
  <si>
    <t>75ｍ個人メドレー</t>
    <rPh sb="3" eb="5">
      <t>コジン</t>
    </rPh>
    <phoneticPr fontId="2"/>
  </si>
  <si>
    <t>会員</t>
    <rPh sb="0" eb="2">
      <t>カイイン</t>
    </rPh>
    <phoneticPr fontId="2"/>
  </si>
  <si>
    <t>振込票の控えを別紙で添付してください</t>
    <rPh sb="0" eb="3">
      <t>フリコミヒョウ</t>
    </rPh>
    <rPh sb="4" eb="5">
      <t>ヒカ</t>
    </rPh>
    <rPh sb="7" eb="9">
      <t>ベッシ</t>
    </rPh>
    <rPh sb="10" eb="12">
      <t>テンプ</t>
    </rPh>
    <phoneticPr fontId="7"/>
  </si>
  <si>
    <t>冊</t>
    <rPh sb="0" eb="1">
      <t>サツ</t>
    </rPh>
    <phoneticPr fontId="7"/>
  </si>
  <si>
    <t>肢体（未登録）</t>
    <rPh sb="0" eb="2">
      <t>シタイ</t>
    </rPh>
    <rPh sb="3" eb="6">
      <t>ミトウロク</t>
    </rPh>
    <phoneticPr fontId="2"/>
  </si>
  <si>
    <t>視覚（未登録）</t>
    <rPh sb="0" eb="2">
      <t>シカク</t>
    </rPh>
    <rPh sb="3" eb="6">
      <t>ミトウロク</t>
    </rPh>
    <phoneticPr fontId="2"/>
  </si>
  <si>
    <t>聴覚（未登録）</t>
    <rPh sb="0" eb="2">
      <t>チョウカク</t>
    </rPh>
    <rPh sb="3" eb="6">
      <t>ミトウロク</t>
    </rPh>
    <phoneticPr fontId="2"/>
  </si>
  <si>
    <t>知的（未登録）</t>
    <rPh sb="0" eb="2">
      <t>チテキ</t>
    </rPh>
    <rPh sb="3" eb="6">
      <t>ミトウロク</t>
    </rPh>
    <phoneticPr fontId="2"/>
  </si>
  <si>
    <t>種目数</t>
    <rPh sb="0" eb="2">
      <t>シュモク</t>
    </rPh>
    <rPh sb="2" eb="3">
      <t>スウ</t>
    </rPh>
    <phoneticPr fontId="2"/>
  </si>
  <si>
    <t>000-0000</t>
    <phoneticPr fontId="2"/>
  </si>
  <si>
    <t>＊＊＊県</t>
    <rPh sb="3" eb="4">
      <t>ケン</t>
    </rPh>
    <phoneticPr fontId="2"/>
  </si>
  <si>
    <t>＊＊市＊＊＊区＊＊＊＊</t>
    <rPh sb="2" eb="3">
      <t>シ</t>
    </rPh>
    <rPh sb="6" eb="7">
      <t>ク</t>
    </rPh>
    <phoneticPr fontId="2"/>
  </si>
  <si>
    <t>九州会員は、住所省略可</t>
    <rPh sb="0" eb="4">
      <t>キュウシュウカイイン</t>
    </rPh>
    <rPh sb="6" eb="8">
      <t>ジュウショ</t>
    </rPh>
    <rPh sb="8" eb="10">
      <t>ショウリャク</t>
    </rPh>
    <rPh sb="10" eb="11">
      <t>カ</t>
    </rPh>
    <phoneticPr fontId="2"/>
  </si>
  <si>
    <t>0*0-****-****</t>
    <phoneticPr fontId="2"/>
  </si>
  <si>
    <t>0**-***-****</t>
    <phoneticPr fontId="2"/>
  </si>
  <si>
    <t>精神（未登録）</t>
    <rPh sb="0" eb="2">
      <t>セイシン</t>
    </rPh>
    <phoneticPr fontId="2"/>
  </si>
  <si>
    <r>
      <t xml:space="preserve">１種目
</t>
    </r>
    <r>
      <rPr>
        <sz val="11"/>
        <rFont val="游ゴシック"/>
        <family val="3"/>
        <charset val="128"/>
      </rPr>
      <t>出場の方</t>
    </r>
    <rPh sb="1" eb="2">
      <t>シュ</t>
    </rPh>
    <rPh sb="2" eb="3">
      <t>メ</t>
    </rPh>
    <rPh sb="4" eb="6">
      <t>シュツジョウ</t>
    </rPh>
    <rPh sb="7" eb="8">
      <t>カタ</t>
    </rPh>
    <phoneticPr fontId="2"/>
  </si>
  <si>
    <r>
      <t xml:space="preserve">２種目
</t>
    </r>
    <r>
      <rPr>
        <sz val="11"/>
        <rFont val="游ゴシック"/>
        <family val="3"/>
        <charset val="128"/>
      </rPr>
      <t>出場の方</t>
    </r>
    <rPh sb="1" eb="2">
      <t>シュ</t>
    </rPh>
    <rPh sb="2" eb="3">
      <t>メ</t>
    </rPh>
    <rPh sb="4" eb="6">
      <t>シュツジョウ</t>
    </rPh>
    <rPh sb="7" eb="8">
      <t>カタ</t>
    </rPh>
    <phoneticPr fontId="2"/>
  </si>
  <si>
    <r>
      <t xml:space="preserve">３種目
</t>
    </r>
    <r>
      <rPr>
        <sz val="11"/>
        <rFont val="游ゴシック"/>
        <family val="3"/>
        <charset val="128"/>
      </rPr>
      <t>出場の方</t>
    </r>
    <rPh sb="1" eb="2">
      <t>シュ</t>
    </rPh>
    <rPh sb="2" eb="3">
      <t>メ</t>
    </rPh>
    <rPh sb="4" eb="6">
      <t>シュツジョウ</t>
    </rPh>
    <rPh sb="7" eb="8">
      <t>カタ</t>
    </rPh>
    <phoneticPr fontId="2"/>
  </si>
  <si>
    <r>
      <t xml:space="preserve">４種目
</t>
    </r>
    <r>
      <rPr>
        <sz val="11"/>
        <rFont val="游ゴシック"/>
        <family val="3"/>
        <charset val="128"/>
      </rPr>
      <t>出場の方</t>
    </r>
    <rPh sb="1" eb="2">
      <t>シュ</t>
    </rPh>
    <rPh sb="2" eb="3">
      <t>メ</t>
    </rPh>
    <rPh sb="4" eb="6">
      <t>シュツジョウ</t>
    </rPh>
    <rPh sb="7" eb="8">
      <t>カタ</t>
    </rPh>
    <phoneticPr fontId="2"/>
  </si>
  <si>
    <r>
      <t xml:space="preserve">５種目
</t>
    </r>
    <r>
      <rPr>
        <sz val="11"/>
        <rFont val="游ゴシック"/>
        <family val="3"/>
        <charset val="128"/>
      </rPr>
      <t>出場の方</t>
    </r>
    <rPh sb="1" eb="2">
      <t>シュ</t>
    </rPh>
    <rPh sb="2" eb="3">
      <t>メ</t>
    </rPh>
    <rPh sb="4" eb="6">
      <t>シュツジョウ</t>
    </rPh>
    <rPh sb="7" eb="8">
      <t>カタ</t>
    </rPh>
    <phoneticPr fontId="2"/>
  </si>
  <si>
    <t>第３６回九州障がい者水泳選手権大会　統括票</t>
    <rPh sb="0" eb="1">
      <t>ダイ</t>
    </rPh>
    <rPh sb="3" eb="4">
      <t>カイ</t>
    </rPh>
    <rPh sb="4" eb="6">
      <t>キュウシュウ</t>
    </rPh>
    <rPh sb="6" eb="7">
      <t>ショウ</t>
    </rPh>
    <rPh sb="9" eb="10">
      <t>シャ</t>
    </rPh>
    <rPh sb="10" eb="17">
      <t>スイエイセンシュケンタイカイ</t>
    </rPh>
    <rPh sb="18" eb="21">
      <t>トウカツヒョウ</t>
    </rPh>
    <phoneticPr fontId="7"/>
  </si>
  <si>
    <t>電子版
プログラム</t>
    <rPh sb="0" eb="2">
      <t>デンシ</t>
    </rPh>
    <rPh sb="2" eb="3">
      <t>バン</t>
    </rPh>
    <phoneticPr fontId="7"/>
  </si>
  <si>
    <r>
      <t xml:space="preserve">リレー
</t>
    </r>
    <r>
      <rPr>
        <sz val="9"/>
        <rFont val="游ゴシック"/>
        <family val="3"/>
        <charset val="128"/>
      </rPr>
      <t>延べ種目数</t>
    </r>
    <rPh sb="4" eb="5">
      <t>ノ</t>
    </rPh>
    <rPh sb="6" eb="9">
      <t>シュモクスウ</t>
    </rPh>
    <phoneticPr fontId="7"/>
  </si>
  <si>
    <t>チーム</t>
    <phoneticPr fontId="7"/>
  </si>
  <si>
    <t>紙版（追加）
プログラム</t>
    <rPh sb="0" eb="2">
      <t>カミバン</t>
    </rPh>
    <rPh sb="3" eb="5">
      <t>ツイカ</t>
    </rPh>
    <phoneticPr fontId="7"/>
  </si>
  <si>
    <t>第３６回九州障がい者水泳選手権大会　統括票
振込票控</t>
    <rPh sb="0" eb="1">
      <t>ダイ</t>
    </rPh>
    <rPh sb="3" eb="4">
      <t>カイ</t>
    </rPh>
    <rPh sb="4" eb="6">
      <t>キュウシュウ</t>
    </rPh>
    <rPh sb="6" eb="7">
      <t>ショウ</t>
    </rPh>
    <rPh sb="9" eb="10">
      <t>シャ</t>
    </rPh>
    <rPh sb="10" eb="12">
      <t>スイエイ</t>
    </rPh>
    <rPh sb="12" eb="15">
      <t>センシュケン</t>
    </rPh>
    <rPh sb="15" eb="17">
      <t>タイカイ</t>
    </rPh>
    <rPh sb="18" eb="20">
      <t>トウカツ</t>
    </rPh>
    <rPh sb="20" eb="21">
      <t>ヒョウ</t>
    </rPh>
    <rPh sb="22" eb="26">
      <t>フリコミ</t>
    </rPh>
    <phoneticPr fontId="7"/>
  </si>
  <si>
    <t>九州非会員</t>
    <rPh sb="0" eb="2">
      <t>キュウシュウ</t>
    </rPh>
    <rPh sb="2" eb="5">
      <t>ヒカイイン</t>
    </rPh>
    <phoneticPr fontId="2"/>
  </si>
  <si>
    <t>登録料</t>
    <rPh sb="0" eb="3">
      <t>トウロクリョウ</t>
    </rPh>
    <phoneticPr fontId="2"/>
  </si>
  <si>
    <t>オープン参加</t>
    <rPh sb="4" eb="6">
      <t>サンカ</t>
    </rPh>
    <phoneticPr fontId="2"/>
  </si>
  <si>
    <t>協賛金</t>
    <rPh sb="0" eb="3">
      <t>キョウサンキン</t>
    </rPh>
    <phoneticPr fontId="2"/>
  </si>
  <si>
    <t>Tシャツ</t>
    <phoneticPr fontId="2"/>
  </si>
  <si>
    <t>ブラックS</t>
    <phoneticPr fontId="2"/>
  </si>
  <si>
    <t>ブラックM</t>
    <phoneticPr fontId="2"/>
  </si>
  <si>
    <t>ブラックL</t>
  </si>
  <si>
    <t>ブラックL</t>
    <phoneticPr fontId="2"/>
  </si>
  <si>
    <t>ブラックXL</t>
    <phoneticPr fontId="2"/>
  </si>
  <si>
    <t>ブラックXXL</t>
  </si>
  <si>
    <t>ブラックXXL</t>
    <phoneticPr fontId="2"/>
  </si>
  <si>
    <t>ブラックXXXL</t>
    <phoneticPr fontId="2"/>
  </si>
  <si>
    <t>レッドS</t>
    <phoneticPr fontId="2"/>
  </si>
  <si>
    <t>レッドM</t>
    <phoneticPr fontId="2"/>
  </si>
  <si>
    <t>レッドL</t>
  </si>
  <si>
    <t>レッドL</t>
    <phoneticPr fontId="2"/>
  </si>
  <si>
    <t>レッドXL</t>
    <phoneticPr fontId="2"/>
  </si>
  <si>
    <t>レッドXXL</t>
    <phoneticPr fontId="2"/>
  </si>
  <si>
    <t>レッドXXXL</t>
    <phoneticPr fontId="2"/>
  </si>
  <si>
    <t>ブルーS</t>
    <phoneticPr fontId="2"/>
  </si>
  <si>
    <t>ブルーM</t>
  </si>
  <si>
    <t>ブルーM</t>
    <phoneticPr fontId="2"/>
  </si>
  <si>
    <t>ブルーL</t>
    <phoneticPr fontId="2"/>
  </si>
  <si>
    <t>ブルーXL</t>
    <phoneticPr fontId="2"/>
  </si>
  <si>
    <t>ブルーXXL</t>
  </si>
  <si>
    <t>ブルーXXL</t>
    <phoneticPr fontId="2"/>
  </si>
  <si>
    <t>ブルーXXXL</t>
    <phoneticPr fontId="2"/>
  </si>
  <si>
    <t>パープルS</t>
    <phoneticPr fontId="2"/>
  </si>
  <si>
    <t>パープルM</t>
    <phoneticPr fontId="2"/>
  </si>
  <si>
    <t>パープルL</t>
    <phoneticPr fontId="2"/>
  </si>
  <si>
    <t>パープルXL</t>
    <phoneticPr fontId="2"/>
  </si>
  <si>
    <t>パープルXXL</t>
  </si>
  <si>
    <t>パープルXXL</t>
    <phoneticPr fontId="2"/>
  </si>
  <si>
    <t>パープルXXXL</t>
    <phoneticPr fontId="2"/>
  </si>
  <si>
    <t>ブラック120</t>
    <phoneticPr fontId="2"/>
  </si>
  <si>
    <t>ブラック130</t>
    <phoneticPr fontId="2"/>
  </si>
  <si>
    <t>ブラック140</t>
    <phoneticPr fontId="2"/>
  </si>
  <si>
    <t>ブラック150</t>
    <phoneticPr fontId="2"/>
  </si>
  <si>
    <t>ブラック160</t>
    <phoneticPr fontId="2"/>
  </si>
  <si>
    <t>以下は前面のみのプリントです</t>
    <rPh sb="0" eb="2">
      <t>イカ</t>
    </rPh>
    <rPh sb="3" eb="4">
      <t>マエ</t>
    </rPh>
    <rPh sb="4" eb="5">
      <t>メン</t>
    </rPh>
    <phoneticPr fontId="2"/>
  </si>
  <si>
    <t>レッド120</t>
    <phoneticPr fontId="2"/>
  </si>
  <si>
    <t>レッド130</t>
    <phoneticPr fontId="2"/>
  </si>
  <si>
    <t>レッド140</t>
    <phoneticPr fontId="2"/>
  </si>
  <si>
    <t>レッド150</t>
    <phoneticPr fontId="2"/>
  </si>
  <si>
    <t>レッド160</t>
    <phoneticPr fontId="2"/>
  </si>
  <si>
    <t>ブルー120</t>
    <phoneticPr fontId="2"/>
  </si>
  <si>
    <t>ブルー130</t>
    <phoneticPr fontId="2"/>
  </si>
  <si>
    <t>ブルー140</t>
    <phoneticPr fontId="2"/>
  </si>
  <si>
    <t>ブルー150</t>
    <phoneticPr fontId="2"/>
  </si>
  <si>
    <t>ブルー160</t>
    <phoneticPr fontId="2"/>
  </si>
  <si>
    <t>パープル120</t>
    <phoneticPr fontId="2"/>
  </si>
  <si>
    <t>パープル130</t>
    <phoneticPr fontId="2"/>
  </si>
  <si>
    <t>パープル140</t>
    <phoneticPr fontId="2"/>
  </si>
  <si>
    <t>パープル150</t>
    <phoneticPr fontId="2"/>
  </si>
  <si>
    <t>パープル160</t>
    <phoneticPr fontId="2"/>
  </si>
  <si>
    <t>肢体（初出場）</t>
    <rPh sb="0" eb="2">
      <t>シタイ</t>
    </rPh>
    <rPh sb="3" eb="6">
      <t>ハツシュツジョウ</t>
    </rPh>
    <phoneticPr fontId="2"/>
  </si>
  <si>
    <t>視覚（初出場）</t>
    <rPh sb="0" eb="2">
      <t>シカク</t>
    </rPh>
    <phoneticPr fontId="2"/>
  </si>
  <si>
    <t>聴覚（初出場）</t>
    <rPh sb="0" eb="2">
      <t>チョウカク</t>
    </rPh>
    <phoneticPr fontId="2"/>
  </si>
  <si>
    <t>知的（初出場）</t>
    <rPh sb="0" eb="2">
      <t>チテキ</t>
    </rPh>
    <phoneticPr fontId="2"/>
  </si>
  <si>
    <t>２日目の競技種目</t>
    <rPh sb="1" eb="3">
      <t>ヒメ</t>
    </rPh>
    <rPh sb="4" eb="8">
      <t>キョウギシュモク</t>
    </rPh>
    <phoneticPr fontId="2"/>
  </si>
  <si>
    <t>選手No.</t>
    <rPh sb="0" eb="2">
      <t>センシュ</t>
    </rPh>
    <phoneticPr fontId="2"/>
  </si>
  <si>
    <t>400ｍ個人メドレー</t>
    <rPh sb="4" eb="6">
      <t>コジン</t>
    </rPh>
    <phoneticPr fontId="2"/>
  </si>
  <si>
    <t>400ｍ自由形（身体）</t>
    <rPh sb="4" eb="7">
      <t>ジユウガタ</t>
    </rPh>
    <rPh sb="8" eb="10">
      <t>シンタイ</t>
    </rPh>
    <phoneticPr fontId="2"/>
  </si>
  <si>
    <t>200ｍ自由形（知的）</t>
    <rPh sb="4" eb="7">
      <t>ジユウガタ</t>
    </rPh>
    <rPh sb="8" eb="10">
      <t>チテキ</t>
    </rPh>
    <phoneticPr fontId="2"/>
  </si>
  <si>
    <t>200ｍ平泳ぎ</t>
    <rPh sb="4" eb="6">
      <t>ヒラオヨ</t>
    </rPh>
    <phoneticPr fontId="2"/>
  </si>
  <si>
    <t>1500ｍ自由形（男子）</t>
    <rPh sb="5" eb="8">
      <t>ジユウガタ</t>
    </rPh>
    <rPh sb="9" eb="11">
      <t>ダンシ</t>
    </rPh>
    <phoneticPr fontId="2"/>
  </si>
  <si>
    <t>800ｍ自由形（女子）</t>
    <rPh sb="4" eb="7">
      <t>ジユウガタ</t>
    </rPh>
    <rPh sb="8" eb="10">
      <t>ジョシ</t>
    </rPh>
    <phoneticPr fontId="2"/>
  </si>
  <si>
    <t>200ｍ自由形（身体）</t>
    <rPh sb="4" eb="7">
      <t>ジユウガタ</t>
    </rPh>
    <rPh sb="8" eb="10">
      <t>シンタイ</t>
    </rPh>
    <phoneticPr fontId="2"/>
  </si>
  <si>
    <t>400ｍ自由形（知的）</t>
    <rPh sb="4" eb="7">
      <t>ジユウガタ</t>
    </rPh>
    <rPh sb="8" eb="10">
      <t>チテキ</t>
    </rPh>
    <phoneticPr fontId="2"/>
  </si>
  <si>
    <t>50ｍ自由形（シニア）</t>
    <rPh sb="3" eb="6">
      <t>ジユウガタ</t>
    </rPh>
    <phoneticPr fontId="2"/>
  </si>
  <si>
    <t>50ｍ背泳ぎ（シニア）</t>
    <rPh sb="3" eb="5">
      <t>セオヨ</t>
    </rPh>
    <phoneticPr fontId="2"/>
  </si>
  <si>
    <t>50ｍ平泳ぎ（シニア）</t>
    <rPh sb="3" eb="5">
      <t>ヒラオヨ</t>
    </rPh>
    <phoneticPr fontId="2"/>
  </si>
  <si>
    <t>50ｍバタフライ（シニア）</t>
    <phoneticPr fontId="2"/>
  </si>
  <si>
    <t>1日目の競技種目</t>
    <rPh sb="1" eb="3">
      <t>ヒメ</t>
    </rPh>
    <rPh sb="4" eb="6">
      <t>キョウギ</t>
    </rPh>
    <rPh sb="6" eb="7">
      <t>タネ</t>
    </rPh>
    <rPh sb="7" eb="8">
      <t>メ</t>
    </rPh>
    <phoneticPr fontId="2"/>
  </si>
  <si>
    <t>身体登録者のみ記入</t>
    <rPh sb="0" eb="2">
      <t>シンタイ</t>
    </rPh>
    <rPh sb="2" eb="5">
      <t>トウロクシャ</t>
    </rPh>
    <rPh sb="7" eb="9">
      <t>キニュウ</t>
    </rPh>
    <phoneticPr fontId="2"/>
  </si>
  <si>
    <t>希望者注文票</t>
    <rPh sb="0" eb="3">
      <t>キボウシャ</t>
    </rPh>
    <rPh sb="3" eb="6">
      <t>チュウモンヒョウ</t>
    </rPh>
    <phoneticPr fontId="2"/>
  </si>
  <si>
    <t>25ｍチャレンジレース</t>
  </si>
  <si>
    <t>全員必須</t>
    <rPh sb="0" eb="2">
      <t>ゼンイン</t>
    </rPh>
    <rPh sb="2" eb="4">
      <t>ヒッス</t>
    </rPh>
    <phoneticPr fontId="2"/>
  </si>
  <si>
    <r>
      <t xml:space="preserve">プログラム
</t>
    </r>
    <r>
      <rPr>
        <sz val="8"/>
        <color rgb="FFFF0000"/>
        <rFont val="ＭＳ Ｐゴシック"/>
        <family val="3"/>
        <charset val="128"/>
      </rPr>
      <t>電子版（必須）</t>
    </r>
    <rPh sb="6" eb="8">
      <t>デンシ</t>
    </rPh>
    <rPh sb="8" eb="9">
      <t>バン</t>
    </rPh>
    <rPh sb="10" eb="12">
      <t>ヒッス</t>
    </rPh>
    <phoneticPr fontId="2"/>
  </si>
  <si>
    <t>弁当代</t>
    <rPh sb="0" eb="3">
      <t>ベントウダイ</t>
    </rPh>
    <phoneticPr fontId="2"/>
  </si>
  <si>
    <r>
      <t xml:space="preserve">プログラム
</t>
    </r>
    <r>
      <rPr>
        <sz val="8"/>
        <color rgb="FFFF0000"/>
        <rFont val="ＭＳ Ｐゴシック"/>
        <family val="3"/>
        <charset val="128"/>
      </rPr>
      <t xml:space="preserve">電子版（必須）
</t>
    </r>
    <r>
      <rPr>
        <sz val="8"/>
        <rFont val="ＭＳ Ｐゴシック"/>
        <family val="3"/>
        <charset val="128"/>
      </rPr>
      <t>５００円</t>
    </r>
    <rPh sb="6" eb="8">
      <t>デンシ</t>
    </rPh>
    <rPh sb="8" eb="9">
      <t>バン</t>
    </rPh>
    <rPh sb="10" eb="12">
      <t>ヒッス</t>
    </rPh>
    <rPh sb="17" eb="18">
      <t>エン</t>
    </rPh>
    <phoneticPr fontId="2"/>
  </si>
  <si>
    <r>
      <rPr>
        <sz val="12"/>
        <color rgb="FFFF0000"/>
        <rFont val="ＭＳ Ｐゴシック"/>
        <family val="3"/>
        <charset val="128"/>
      </rPr>
      <t>紙版</t>
    </r>
    <r>
      <rPr>
        <sz val="12"/>
        <rFont val="ＭＳ Ｐゴシック"/>
        <family val="3"/>
        <charset val="128"/>
      </rPr>
      <t xml:space="preserve">
ﾌﾟﾛｸﾞﾗﾑ
500円</t>
    </r>
    <rPh sb="0" eb="2">
      <t>カミバン</t>
    </rPh>
    <rPh sb="14" eb="15">
      <t>エン</t>
    </rPh>
    <phoneticPr fontId="2"/>
  </si>
  <si>
    <t>弁当代
800円</t>
    <rPh sb="0" eb="3">
      <t>ベントウダイ</t>
    </rPh>
    <rPh sb="7" eb="8">
      <t>エン</t>
    </rPh>
    <phoneticPr fontId="2"/>
  </si>
  <si>
    <t>Tシャツ
2500円</t>
    <rPh sb="9" eb="10">
      <t>エン</t>
    </rPh>
    <phoneticPr fontId="2"/>
  </si>
  <si>
    <r>
      <t xml:space="preserve">協賛金
</t>
    </r>
    <r>
      <rPr>
        <sz val="10"/>
        <rFont val="ＭＳ Ｐゴシック"/>
        <family val="3"/>
        <charset val="128"/>
      </rPr>
      <t>1口1,000円</t>
    </r>
    <rPh sb="0" eb="3">
      <t>キョウサンキン</t>
    </rPh>
    <rPh sb="5" eb="6">
      <t>クチ</t>
    </rPh>
    <rPh sb="7" eb="12">
      <t>000エン</t>
    </rPh>
    <phoneticPr fontId="2"/>
  </si>
  <si>
    <r>
      <rPr>
        <sz val="8"/>
        <color rgb="FFFF0000"/>
        <rFont val="ＭＳ Ｐゴシック"/>
        <family val="3"/>
        <charset val="128"/>
      </rPr>
      <t>紙版</t>
    </r>
    <r>
      <rPr>
        <sz val="8"/>
        <rFont val="ＭＳ Ｐゴシック"/>
        <family val="3"/>
        <charset val="128"/>
      </rPr>
      <t xml:space="preserve">
ﾌﾟﾛｸﾞﾗﾑ</t>
    </r>
    <rPh sb="0" eb="2">
      <t>カミバン</t>
    </rPh>
    <phoneticPr fontId="2"/>
  </si>
  <si>
    <t>個人別
合計</t>
    <rPh sb="0" eb="3">
      <t>コジンベツ</t>
    </rPh>
    <rPh sb="4" eb="6">
      <t>ゴウケイ</t>
    </rPh>
    <phoneticPr fontId="2"/>
  </si>
  <si>
    <t>計算表</t>
    <rPh sb="0" eb="3">
      <t>ケイサンヒョウ</t>
    </rPh>
    <phoneticPr fontId="2"/>
  </si>
  <si>
    <t>シニア</t>
    <phoneticPr fontId="2"/>
  </si>
  <si>
    <t>第３６回九州障がい者水泳選手権大会　リレーオーダー</t>
    <phoneticPr fontId="2"/>
  </si>
  <si>
    <t>２００ｍメドレーリレー</t>
    <phoneticPr fontId="2"/>
  </si>
  <si>
    <t>２００ｍフリーリレー</t>
    <phoneticPr fontId="2"/>
  </si>
  <si>
    <t>２８ｐ</t>
    <phoneticPr fontId="2"/>
  </si>
  <si>
    <t>３８ｐ</t>
    <phoneticPr fontId="2"/>
  </si>
  <si>
    <t>知的</t>
    <rPh sb="0" eb="2">
      <t>チテキ</t>
    </rPh>
    <phoneticPr fontId="2"/>
  </si>
  <si>
    <t>区分</t>
    <rPh sb="0" eb="2">
      <t>クブン</t>
    </rPh>
    <phoneticPr fontId="2"/>
  </si>
  <si>
    <t>第１泳者</t>
    <rPh sb="0" eb="1">
      <t>ダイ</t>
    </rPh>
    <rPh sb="2" eb="4">
      <t>エイシャ</t>
    </rPh>
    <phoneticPr fontId="2"/>
  </si>
  <si>
    <t>第２泳者</t>
    <rPh sb="0" eb="1">
      <t>ダイ</t>
    </rPh>
    <rPh sb="2" eb="4">
      <t>エイシャ</t>
    </rPh>
    <phoneticPr fontId="2"/>
  </si>
  <si>
    <t>第３泳者</t>
    <rPh sb="0" eb="1">
      <t>ダイ</t>
    </rPh>
    <rPh sb="2" eb="4">
      <t>エイシャ</t>
    </rPh>
    <phoneticPr fontId="2"/>
  </si>
  <si>
    <t>第４泳者</t>
    <rPh sb="0" eb="1">
      <t>ダイ</t>
    </rPh>
    <rPh sb="2" eb="4">
      <t>エイシャ</t>
    </rPh>
    <phoneticPr fontId="2"/>
  </si>
  <si>
    <t>ﾎﾟｲﾝﾄ</t>
    <phoneticPr fontId="2"/>
  </si>
  <si>
    <t>合計ポイント</t>
    <rPh sb="0" eb="2">
      <t>ゴウケイ</t>
    </rPh>
    <phoneticPr fontId="2"/>
  </si>
  <si>
    <t>チーム名</t>
    <rPh sb="3" eb="4">
      <t>メイ</t>
    </rPh>
    <phoneticPr fontId="2"/>
  </si>
  <si>
    <t>リレー</t>
    <phoneticPr fontId="2"/>
  </si>
  <si>
    <t>電子版</t>
    <rPh sb="0" eb="3">
      <t>デンシバン</t>
    </rPh>
    <phoneticPr fontId="2"/>
  </si>
  <si>
    <t>紙版</t>
    <rPh sb="0" eb="2">
      <t>カミバン</t>
    </rPh>
    <phoneticPr fontId="2"/>
  </si>
  <si>
    <t>弁当</t>
    <rPh sb="0" eb="2">
      <t>ベントウ</t>
    </rPh>
    <phoneticPr fontId="2"/>
  </si>
  <si>
    <t>弁当代</t>
    <rPh sb="0" eb="3">
      <t>ベントウダイ</t>
    </rPh>
    <phoneticPr fontId="7"/>
  </si>
  <si>
    <t>個</t>
    <rPh sb="0" eb="1">
      <t>コ</t>
    </rPh>
    <phoneticPr fontId="7"/>
  </si>
  <si>
    <t>記念グッズ
Tシャツ</t>
    <rPh sb="0" eb="2">
      <t>キネン</t>
    </rPh>
    <phoneticPr fontId="7"/>
  </si>
  <si>
    <t>枚</t>
    <rPh sb="0" eb="1">
      <t>マイ</t>
    </rPh>
    <phoneticPr fontId="7"/>
  </si>
  <si>
    <t>・リレーは当日変更届を出すことができます。</t>
    <rPh sb="5" eb="7">
      <t>トウジツ</t>
    </rPh>
    <rPh sb="7" eb="9">
      <t>ヘンコウ</t>
    </rPh>
    <rPh sb="9" eb="10">
      <t>トドケ</t>
    </rPh>
    <rPh sb="11" eb="12">
      <t>ダ</t>
    </rPh>
    <phoneticPr fontId="2"/>
  </si>
  <si>
    <t>・クラス分けでクラスが変わった場合は、２８ｐから３８ｐへのエントリーヘ変更を認めますが、３８ｐをオーバーしてしまった場合は、オープン参加といたします。</t>
    <rPh sb="4" eb="5">
      <t>ワ</t>
    </rPh>
    <rPh sb="11" eb="12">
      <t>カ</t>
    </rPh>
    <rPh sb="15" eb="17">
      <t>バアイ</t>
    </rPh>
    <rPh sb="35" eb="37">
      <t>ヘンコウ</t>
    </rPh>
    <rPh sb="38" eb="39">
      <t>ミト</t>
    </rPh>
    <rPh sb="58" eb="60">
      <t>バアイ</t>
    </rPh>
    <rPh sb="66" eb="68">
      <t>サンカ</t>
    </rPh>
    <phoneticPr fontId="2"/>
  </si>
  <si>
    <t>・２８ｐ、３８ｐは、クラス、性別、シニアでポイントが変わりますので、各自で確認され、「ポイント」欄に入力してください。</t>
    <rPh sb="14" eb="16">
      <t>セイベツ</t>
    </rPh>
    <rPh sb="26" eb="27">
      <t>カ</t>
    </rPh>
    <rPh sb="34" eb="36">
      <t>カクジ</t>
    </rPh>
    <rPh sb="37" eb="39">
      <t>カクニン</t>
    </rPh>
    <rPh sb="48" eb="49">
      <t>ラン</t>
    </rPh>
    <rPh sb="50" eb="52">
      <t>ニュウリョク</t>
    </rPh>
    <phoneticPr fontId="2"/>
  </si>
  <si>
    <t>・知的は、男女の比率は問わず、４名全員男子または女子で構いません。</t>
    <rPh sb="1" eb="3">
      <t>チテキ</t>
    </rPh>
    <rPh sb="5" eb="7">
      <t>ダンジョ</t>
    </rPh>
    <rPh sb="8" eb="10">
      <t>ヒリツ</t>
    </rPh>
    <rPh sb="11" eb="12">
      <t>ト</t>
    </rPh>
    <rPh sb="16" eb="17">
      <t>メイ</t>
    </rPh>
    <rPh sb="17" eb="19">
      <t>ゼンイン</t>
    </rPh>
    <rPh sb="19" eb="21">
      <t>ダンシ</t>
    </rPh>
    <rPh sb="24" eb="26">
      <t>ジョシ</t>
    </rPh>
    <rPh sb="27" eb="28">
      <t>カマ</t>
    </rPh>
    <phoneticPr fontId="2"/>
  </si>
  <si>
    <t>S1</t>
    <phoneticPr fontId="36"/>
  </si>
  <si>
    <t>S2</t>
    <phoneticPr fontId="36"/>
  </si>
  <si>
    <t>S14D</t>
    <phoneticPr fontId="36"/>
  </si>
  <si>
    <t>S21</t>
    <phoneticPr fontId="36"/>
  </si>
  <si>
    <t>SB1</t>
    <phoneticPr fontId="36"/>
  </si>
  <si>
    <t>SB2</t>
    <phoneticPr fontId="36"/>
  </si>
  <si>
    <t>SB3</t>
    <phoneticPr fontId="36"/>
  </si>
  <si>
    <t>SB11</t>
    <phoneticPr fontId="36"/>
  </si>
  <si>
    <t>SB12</t>
    <phoneticPr fontId="36"/>
  </si>
  <si>
    <t>SB13</t>
    <phoneticPr fontId="36"/>
  </si>
  <si>
    <t>SB14</t>
    <phoneticPr fontId="36"/>
  </si>
  <si>
    <t>SB14D</t>
    <phoneticPr fontId="36"/>
  </si>
  <si>
    <t>SB15</t>
    <phoneticPr fontId="36"/>
  </si>
  <si>
    <t>SB21</t>
    <phoneticPr fontId="36"/>
  </si>
  <si>
    <t>女子　一般</t>
    <rPh sb="0" eb="2">
      <t>ジョシ</t>
    </rPh>
    <rPh sb="3" eb="5">
      <t>イッパン</t>
    </rPh>
    <phoneticPr fontId="36"/>
  </si>
  <si>
    <t>0</t>
    <phoneticPr fontId="36"/>
  </si>
  <si>
    <t>1</t>
    <phoneticPr fontId="36"/>
  </si>
  <si>
    <t>2</t>
    <phoneticPr fontId="36"/>
  </si>
  <si>
    <t>3</t>
    <phoneticPr fontId="36"/>
  </si>
  <si>
    <t>4</t>
    <phoneticPr fontId="36"/>
  </si>
  <si>
    <t>5</t>
    <phoneticPr fontId="36"/>
  </si>
  <si>
    <t>6</t>
    <phoneticPr fontId="36"/>
  </si>
  <si>
    <t>7</t>
    <phoneticPr fontId="36"/>
  </si>
  <si>
    <t>8</t>
    <phoneticPr fontId="36"/>
  </si>
  <si>
    <t>9</t>
    <phoneticPr fontId="36"/>
  </si>
  <si>
    <t>－</t>
    <phoneticPr fontId="36"/>
  </si>
  <si>
    <t>11</t>
    <phoneticPr fontId="36"/>
  </si>
  <si>
    <t>10</t>
    <phoneticPr fontId="36"/>
  </si>
  <si>
    <t>女子　シニア</t>
    <rPh sb="0" eb="2">
      <t>ジョシ</t>
    </rPh>
    <phoneticPr fontId="36"/>
  </si>
  <si>
    <t>-1</t>
    <phoneticPr fontId="36"/>
  </si>
  <si>
    <t>男子　一般</t>
    <rPh sb="0" eb="2">
      <t>ダンシ</t>
    </rPh>
    <rPh sb="3" eb="5">
      <t>イッパン</t>
    </rPh>
    <phoneticPr fontId="36"/>
  </si>
  <si>
    <t>１</t>
    <phoneticPr fontId="36"/>
  </si>
  <si>
    <t>12</t>
    <phoneticPr fontId="36"/>
  </si>
  <si>
    <t>男子　シニア</t>
    <rPh sb="0" eb="2">
      <t>ダンシ</t>
    </rPh>
    <phoneticPr fontId="36"/>
  </si>
  <si>
    <t>・可能な限り、本Excelシートに入力の上、メールにて申し込みをよろしくお願いします。</t>
    <rPh sb="1" eb="3">
      <t>カノウ</t>
    </rPh>
    <rPh sb="4" eb="5">
      <t>カギ</t>
    </rPh>
    <rPh sb="7" eb="13">
      <t>ホンエクセル</t>
    </rPh>
    <rPh sb="17" eb="19">
      <t>ニュウリョク</t>
    </rPh>
    <rPh sb="20" eb="21">
      <t>ウエ</t>
    </rPh>
    <rPh sb="27" eb="28">
      <t>モウ</t>
    </rPh>
    <rPh sb="29" eb="30">
      <t>コ</t>
    </rPh>
    <rPh sb="37" eb="38">
      <t>ネガ</t>
    </rPh>
    <phoneticPr fontId="2"/>
  </si>
  <si>
    <t>作業手順は以下の流れをお勧めします。</t>
    <rPh sb="0" eb="2">
      <t>サギョウ</t>
    </rPh>
    <rPh sb="2" eb="4">
      <t>テジュン</t>
    </rPh>
    <rPh sb="5" eb="7">
      <t>イカ</t>
    </rPh>
    <rPh sb="8" eb="9">
      <t>ナガ</t>
    </rPh>
    <rPh sb="12" eb="13">
      <t>スス</t>
    </rPh>
    <phoneticPr fontId="2"/>
  </si>
  <si>
    <t>１．①統括票上部の申込責任者から連絡先までを入力</t>
    <rPh sb="3" eb="6">
      <t>トウカツヒョウ</t>
    </rPh>
    <rPh sb="6" eb="8">
      <t>ジョウブ</t>
    </rPh>
    <rPh sb="9" eb="14">
      <t>モウシコミセキニンシャ</t>
    </rPh>
    <rPh sb="16" eb="19">
      <t>レンラクサキ</t>
    </rPh>
    <rPh sb="22" eb="24">
      <t>ニュウリョク</t>
    </rPh>
    <phoneticPr fontId="2"/>
  </si>
  <si>
    <t>２．③個人別申込書に必要事項の入力</t>
    <rPh sb="3" eb="9">
      <t>コジンベツモウシコミショ</t>
    </rPh>
    <rPh sb="10" eb="14">
      <t>ヒツヨウジコウ</t>
    </rPh>
    <rPh sb="15" eb="17">
      <t>ニュウリョク</t>
    </rPh>
    <phoneticPr fontId="2"/>
  </si>
  <si>
    <t>　　フリカナは、半角で、名字と名前の間を半角スペースでお願いします。</t>
    <rPh sb="8" eb="10">
      <t>ハンカク</t>
    </rPh>
    <rPh sb="12" eb="14">
      <t>ミョウジ</t>
    </rPh>
    <rPh sb="15" eb="17">
      <t>ナマエ</t>
    </rPh>
    <rPh sb="18" eb="19">
      <t>アイダ</t>
    </rPh>
    <rPh sb="20" eb="22">
      <t>ハンカク</t>
    </rPh>
    <rPh sb="28" eb="29">
      <t>ネガ</t>
    </rPh>
    <phoneticPr fontId="2"/>
  </si>
  <si>
    <t>　　生年月日を入力すると、11/1現在の年齢が自動計算されます。間違いがあれば、手入力してください</t>
    <rPh sb="2" eb="6">
      <t>セイネンガッピ</t>
    </rPh>
    <rPh sb="7" eb="9">
      <t>ニュウリョク</t>
    </rPh>
    <rPh sb="17" eb="19">
      <t>ゲンザイ</t>
    </rPh>
    <rPh sb="20" eb="22">
      <t>ネンレイ</t>
    </rPh>
    <rPh sb="23" eb="27">
      <t>ジドウケイサン</t>
    </rPh>
    <rPh sb="32" eb="34">
      <t>マチガ</t>
    </rPh>
    <rPh sb="40" eb="43">
      <t>テニュウリョク</t>
    </rPh>
    <phoneticPr fontId="2"/>
  </si>
  <si>
    <t>　　シニアに該当する方は、○を入れる</t>
    <rPh sb="6" eb="8">
      <t>ガイトウ</t>
    </rPh>
    <rPh sb="10" eb="11">
      <t>カタ</t>
    </rPh>
    <rPh sb="15" eb="16">
      <t>イ</t>
    </rPh>
    <phoneticPr fontId="2"/>
  </si>
  <si>
    <t>　　九州会員の項目は、会員であれば「九州会員」。他地域の方で、JPSF、JSFPに登録している方は、「九州非会員」を選択。大会登録料3,000円が必要です。</t>
    <rPh sb="2" eb="4">
      <t>キュウシュウ</t>
    </rPh>
    <rPh sb="4" eb="6">
      <t>カイイン</t>
    </rPh>
    <rPh sb="7" eb="9">
      <t>コウモク</t>
    </rPh>
    <rPh sb="11" eb="13">
      <t>カイイン</t>
    </rPh>
    <rPh sb="18" eb="22">
      <t>キュウシュウカイイン</t>
    </rPh>
    <rPh sb="24" eb="27">
      <t>タチイキ</t>
    </rPh>
    <rPh sb="28" eb="29">
      <t>カタ</t>
    </rPh>
    <rPh sb="41" eb="43">
      <t>トウロク</t>
    </rPh>
    <rPh sb="47" eb="48">
      <t>カタ</t>
    </rPh>
    <rPh sb="51" eb="53">
      <t>キュウシュウ</t>
    </rPh>
    <rPh sb="53" eb="56">
      <t>ヒカイイン</t>
    </rPh>
    <rPh sb="58" eb="60">
      <t>センタク</t>
    </rPh>
    <rPh sb="61" eb="66">
      <t>タイカイトウロクリョウ</t>
    </rPh>
    <rPh sb="71" eb="72">
      <t>エン</t>
    </rPh>
    <rPh sb="73" eb="75">
      <t>ヒツヨウ</t>
    </rPh>
    <phoneticPr fontId="2"/>
  </si>
  <si>
    <t>大会登録料
（九州非会員）</t>
    <rPh sb="0" eb="5">
      <t>タイカイトウロクリョウ</t>
    </rPh>
    <rPh sb="7" eb="9">
      <t>キュウシュウ</t>
    </rPh>
    <rPh sb="9" eb="12">
      <t>ヒカイイン</t>
    </rPh>
    <phoneticPr fontId="7"/>
  </si>
  <si>
    <t>大会登録料</t>
    <rPh sb="0" eb="5">
      <t>タイカイトウロクリョウ</t>
    </rPh>
    <phoneticPr fontId="2"/>
  </si>
  <si>
    <t>希望者は、別途お申込みお願いします。</t>
    <rPh sb="0" eb="3">
      <t>キボウシャ</t>
    </rPh>
    <rPh sb="5" eb="7">
      <t>ベット</t>
    </rPh>
    <rPh sb="8" eb="10">
      <t>モウシコ</t>
    </rPh>
    <rPh sb="12" eb="13">
      <t>ネガ</t>
    </rPh>
    <phoneticPr fontId="7"/>
  </si>
  <si>
    <t>広告協賛や選手以外の協賛、記念グッズ購入</t>
    <rPh sb="0" eb="2">
      <t>コウコク</t>
    </rPh>
    <rPh sb="2" eb="4">
      <t>キョウサン</t>
    </rPh>
    <rPh sb="5" eb="7">
      <t>センシュ</t>
    </rPh>
    <rPh sb="7" eb="9">
      <t>イガイ</t>
    </rPh>
    <rPh sb="10" eb="12">
      <t>キョウサン</t>
    </rPh>
    <rPh sb="13" eb="15">
      <t>キネン</t>
    </rPh>
    <rPh sb="18" eb="20">
      <t>コウニュウ</t>
    </rPh>
    <phoneticPr fontId="7"/>
  </si>
  <si>
    <t>振込票の添付もお願いします。</t>
    <rPh sb="0" eb="3">
      <t>フリコミヒョウ</t>
    </rPh>
    <rPh sb="4" eb="6">
      <t>テンプ</t>
    </rPh>
    <rPh sb="8" eb="9">
      <t>ネガ</t>
    </rPh>
    <phoneticPr fontId="7"/>
  </si>
  <si>
    <t xml:space="preserve"> E-mail：taikai@kyusyuparaswim.com</t>
    <phoneticPr fontId="7"/>
  </si>
  <si>
    <t>〈申込先〉大会申込受付担当　平川</t>
    <rPh sb="1" eb="3">
      <t>モウシコミ</t>
    </rPh>
    <rPh sb="3" eb="4">
      <t>サキ</t>
    </rPh>
    <rPh sb="5" eb="7">
      <t>タイカイ</t>
    </rPh>
    <rPh sb="7" eb="9">
      <t>モウシコミ</t>
    </rPh>
    <rPh sb="9" eb="11">
      <t>ウケツケ</t>
    </rPh>
    <rPh sb="11" eb="13">
      <t>タントウ</t>
    </rPh>
    <rPh sb="14" eb="16">
      <t>ヒラカワ</t>
    </rPh>
    <phoneticPr fontId="7"/>
  </si>
  <si>
    <t>ここにスクリーンショットの貼り付け</t>
    <rPh sb="13" eb="14">
      <t>ハ</t>
    </rPh>
    <rPh sb="15" eb="16">
      <t>ツ</t>
    </rPh>
    <phoneticPr fontId="2"/>
  </si>
  <si>
    <t>　　JPSFおよびJSFP登録者は、選手登録番号を入力してください。</t>
    <rPh sb="13" eb="16">
      <t>トウロクシャ</t>
    </rPh>
    <rPh sb="18" eb="22">
      <t>センシュトウロク</t>
    </rPh>
    <rPh sb="22" eb="24">
      <t>バンゴウ</t>
    </rPh>
    <rPh sb="25" eb="27">
      <t>ニュウリョク</t>
    </rPh>
    <phoneticPr fontId="2"/>
  </si>
  <si>
    <t>　　エントリーは最大、１日目は２種目。２日目は３種目の合計５種目です。</t>
    <rPh sb="8" eb="10">
      <t>サイダイ</t>
    </rPh>
    <rPh sb="12" eb="14">
      <t>ヒメ</t>
    </rPh>
    <rPh sb="16" eb="18">
      <t>シュモク</t>
    </rPh>
    <rPh sb="20" eb="22">
      <t>ヒメ</t>
    </rPh>
    <rPh sb="24" eb="26">
      <t>シュモク</t>
    </rPh>
    <rPh sb="27" eb="29">
      <t>ゴウケイ</t>
    </rPh>
    <rPh sb="30" eb="32">
      <t>シュモク</t>
    </rPh>
    <phoneticPr fontId="2"/>
  </si>
  <si>
    <t>　　エントリータイムの入力方法は、　「１分２３秒４５」の場合、　「１２３４５」と入力してください。「５６秒００」の場合、「５６００」と入力してください。</t>
    <rPh sb="11" eb="15">
      <t>ニュウリョクホウホウ</t>
    </rPh>
    <rPh sb="20" eb="21">
      <t>フン</t>
    </rPh>
    <rPh sb="23" eb="24">
      <t>ビョウ</t>
    </rPh>
    <rPh sb="28" eb="30">
      <t>バアイ</t>
    </rPh>
    <rPh sb="40" eb="42">
      <t>ニュウリョク</t>
    </rPh>
    <rPh sb="52" eb="53">
      <t>ビョウ</t>
    </rPh>
    <rPh sb="57" eb="59">
      <t>バアイ</t>
    </rPh>
    <rPh sb="67" eb="69">
      <t>ニュウリョク</t>
    </rPh>
    <phoneticPr fontId="2"/>
  </si>
  <si>
    <t>S14-D</t>
    <phoneticPr fontId="2"/>
  </si>
  <si>
    <t>SB14-D</t>
    <phoneticPr fontId="2"/>
  </si>
  <si>
    <t>SM14-D</t>
    <phoneticPr fontId="2"/>
  </si>
  <si>
    <t>　　クラス入力は、それぞれのクラスを入力。ダウンは「１４－Ｄ」。新規登録のお方は○○（初出場）を、オープン参加の方は○○（未登録）を選択してください。</t>
    <rPh sb="5" eb="7">
      <t>ニュウリョク</t>
    </rPh>
    <rPh sb="18" eb="20">
      <t>ニュウリョク</t>
    </rPh>
    <rPh sb="32" eb="36">
      <t>シンキトウロク</t>
    </rPh>
    <rPh sb="38" eb="39">
      <t>カタ</t>
    </rPh>
    <rPh sb="43" eb="46">
      <t>ハツシュツジョウ</t>
    </rPh>
    <rPh sb="53" eb="55">
      <t>サンカ</t>
    </rPh>
    <rPh sb="56" eb="57">
      <t>カタ</t>
    </rPh>
    <rPh sb="61" eb="64">
      <t>ミトウロク</t>
    </rPh>
    <rPh sb="66" eb="68">
      <t>センタク</t>
    </rPh>
    <phoneticPr fontId="2"/>
  </si>
  <si>
    <t>　　競技進行時間設定の為、エントリータイムは必ず入力してください。</t>
    <rPh sb="2" eb="8">
      <t>キョウギシンコウジカン</t>
    </rPh>
    <rPh sb="8" eb="10">
      <t>セッテイ</t>
    </rPh>
    <rPh sb="11" eb="12">
      <t>タメ</t>
    </rPh>
    <rPh sb="22" eb="23">
      <t>カナラ</t>
    </rPh>
    <rPh sb="24" eb="26">
      <t>ニュウリョク</t>
    </rPh>
    <phoneticPr fontId="2"/>
  </si>
  <si>
    <t>　　身体登録者は、CoEとStの入力もお願いします。</t>
    <rPh sb="2" eb="7">
      <t>シンタイトウロクシャ</t>
    </rPh>
    <rPh sb="16" eb="18">
      <t>ニュウリョク</t>
    </rPh>
    <rPh sb="20" eb="21">
      <t>ネガ</t>
    </rPh>
    <phoneticPr fontId="2"/>
  </si>
  <si>
    <t>　　電子版プログラム（５００円）は、全参加者にご購入いただきます。別途、紙版（白黒ホッチキス留め）を希望の方は、紙版に数量を入力してください。</t>
    <rPh sb="2" eb="5">
      <t>デンシバン</t>
    </rPh>
    <rPh sb="14" eb="15">
      <t>エン</t>
    </rPh>
    <rPh sb="18" eb="22">
      <t>ゼンサンカシャ</t>
    </rPh>
    <rPh sb="24" eb="26">
      <t>コウニュウ</t>
    </rPh>
    <rPh sb="33" eb="35">
      <t>ベット</t>
    </rPh>
    <rPh sb="36" eb="38">
      <t>カミバン</t>
    </rPh>
    <rPh sb="39" eb="41">
      <t>シロクロ</t>
    </rPh>
    <rPh sb="46" eb="47">
      <t>ド</t>
    </rPh>
    <rPh sb="50" eb="52">
      <t>キボウ</t>
    </rPh>
    <rPh sb="53" eb="54">
      <t>カタ</t>
    </rPh>
    <rPh sb="56" eb="58">
      <t>カミバン</t>
    </rPh>
    <rPh sb="59" eb="61">
      <t>スウリョウ</t>
    </rPh>
    <rPh sb="62" eb="64">
      <t>ニュウリョク</t>
    </rPh>
    <phoneticPr fontId="2"/>
  </si>
  <si>
    <t>　　協賛者一覧に選手名以外の記載または未掲載を希望される方は、広告協賛申込書の方からお申し込みください。</t>
    <rPh sb="31" eb="38">
      <t>コウコクキョウサンモウシコミショ</t>
    </rPh>
    <rPh sb="39" eb="40">
      <t>ホウ</t>
    </rPh>
    <rPh sb="43" eb="44">
      <t>モウ</t>
    </rPh>
    <rPh sb="45" eb="46">
      <t>コ</t>
    </rPh>
    <phoneticPr fontId="2"/>
  </si>
  <si>
    <t>　　九州会員は住所の入力は省略可能ですが、電話番号は入力お願いします。</t>
    <rPh sb="2" eb="6">
      <t>キュウシュウカイイン</t>
    </rPh>
    <rPh sb="7" eb="9">
      <t>ジュウショ</t>
    </rPh>
    <rPh sb="10" eb="12">
      <t>ニュウリョク</t>
    </rPh>
    <rPh sb="13" eb="17">
      <t>ショウリャクカノウ</t>
    </rPh>
    <rPh sb="21" eb="25">
      <t>デンワバンゴウ</t>
    </rPh>
    <rPh sb="26" eb="28">
      <t>ニュウリョク</t>
    </rPh>
    <rPh sb="29" eb="30">
      <t>ネガ</t>
    </rPh>
    <phoneticPr fontId="2"/>
  </si>
  <si>
    <t>３．④リレーの申し込みを入力してください（該当チームのみ）</t>
    <rPh sb="7" eb="8">
      <t>モウ</t>
    </rPh>
    <rPh sb="9" eb="10">
      <t>コ</t>
    </rPh>
    <rPh sb="12" eb="14">
      <t>ニュウリョク</t>
    </rPh>
    <rPh sb="21" eb="23">
      <t>ガイトウ</t>
    </rPh>
    <phoneticPr fontId="2"/>
  </si>
  <si>
    <t>４．それぞれ申込内容に基づいた金額の合計が、①統括表の右下に記載されています。</t>
    <rPh sb="6" eb="10">
      <t>モウシコミナイヨウ</t>
    </rPh>
    <rPh sb="11" eb="12">
      <t>モト</t>
    </rPh>
    <rPh sb="15" eb="17">
      <t>キンガク</t>
    </rPh>
    <rPh sb="18" eb="20">
      <t>ゴウケイ</t>
    </rPh>
    <rPh sb="23" eb="26">
      <t>トウカツヒョウ</t>
    </rPh>
    <rPh sb="27" eb="29">
      <t>ミギシタ</t>
    </rPh>
    <rPh sb="30" eb="32">
      <t>キサイ</t>
    </rPh>
    <phoneticPr fontId="2"/>
  </si>
  <si>
    <t>　　間違いがないか、ご自身でも計算され、その金額を指定口座にお振込みください。</t>
    <rPh sb="2" eb="4">
      <t>マチガ</t>
    </rPh>
    <rPh sb="11" eb="13">
      <t>ジシン</t>
    </rPh>
    <rPh sb="15" eb="17">
      <t>ケイサン</t>
    </rPh>
    <rPh sb="22" eb="24">
      <t>キンガク</t>
    </rPh>
    <rPh sb="25" eb="29">
      <t>シテイコウザ</t>
    </rPh>
    <rPh sb="31" eb="33">
      <t>フリコ</t>
    </rPh>
    <phoneticPr fontId="2"/>
  </si>
  <si>
    <t>　　ネットバンキングであれば、別添でPDFを添付するか、スクリーンショットの画面を、②振込票に貼り付けてください。</t>
    <rPh sb="15" eb="17">
      <t>ベッテン</t>
    </rPh>
    <rPh sb="22" eb="24">
      <t>テンプ</t>
    </rPh>
    <rPh sb="38" eb="40">
      <t>ガメン</t>
    </rPh>
    <rPh sb="43" eb="46">
      <t>フリコミヒョウ</t>
    </rPh>
    <rPh sb="47" eb="48">
      <t>ハ</t>
    </rPh>
    <rPh sb="49" eb="50">
      <t>ツ</t>
    </rPh>
    <phoneticPr fontId="2"/>
  </si>
  <si>
    <t>大会申込について　【重要】</t>
    <rPh sb="0" eb="4">
      <t>タイカイモウシコミ</t>
    </rPh>
    <rPh sb="10" eb="12">
      <t>ジュウヨウ</t>
    </rPh>
    <phoneticPr fontId="2"/>
  </si>
  <si>
    <t>５．本Excelファイルのタイトルを、カッコ内をチーム名【○○スイミング第36回九州・・・】と変更して申込をよろしくお願いします。</t>
    <rPh sb="2" eb="3">
      <t>ホン</t>
    </rPh>
    <rPh sb="22" eb="23">
      <t>ナイ</t>
    </rPh>
    <rPh sb="27" eb="28">
      <t>メイ</t>
    </rPh>
    <rPh sb="36" eb="37">
      <t>ダイ</t>
    </rPh>
    <rPh sb="39" eb="40">
      <t>カイ</t>
    </rPh>
    <rPh sb="40" eb="42">
      <t>キュウシュウ</t>
    </rPh>
    <rPh sb="47" eb="49">
      <t>ヘンコウ</t>
    </rPh>
    <rPh sb="51" eb="53">
      <t>モウシコミ</t>
    </rPh>
    <rPh sb="59" eb="60">
      <t>ネガ</t>
    </rPh>
    <phoneticPr fontId="2"/>
  </si>
  <si>
    <t>★プリントアウトして手書きされる方は、手書き用用紙でよろしくお願いします。</t>
    <rPh sb="10" eb="12">
      <t>テガ</t>
    </rPh>
    <rPh sb="16" eb="17">
      <t>カタ</t>
    </rPh>
    <rPh sb="19" eb="21">
      <t>テガ</t>
    </rPh>
    <rPh sb="22" eb="23">
      <t>ヨウ</t>
    </rPh>
    <rPh sb="23" eb="25">
      <t>ヨウシ</t>
    </rPh>
    <rPh sb="31" eb="32">
      <t>ネガ</t>
    </rPh>
    <phoneticPr fontId="2"/>
  </si>
  <si>
    <t>振込先</t>
    <rPh sb="0" eb="3">
      <t>フリコミサキ</t>
    </rPh>
    <phoneticPr fontId="2"/>
  </si>
  <si>
    <t>ゆうちょ銀行　記号０１７９０　番号１２７０７２</t>
    <phoneticPr fontId="2"/>
  </si>
  <si>
    <t>または</t>
    <phoneticPr fontId="2"/>
  </si>
  <si>
    <t>ゆうちょ銀行　一七九（イチナナキュウ）店（１７９）　当座　０１２７０７２</t>
    <phoneticPr fontId="2"/>
  </si>
  <si>
    <t>口座名義　九州障がい者水泳連盟主催事業</t>
    <phoneticPr fontId="2"/>
  </si>
  <si>
    <t>記録証</t>
    <rPh sb="0" eb="3">
      <t>キロクショウ</t>
    </rPh>
    <phoneticPr fontId="7"/>
  </si>
  <si>
    <t>人</t>
    <rPh sb="0" eb="1">
      <t>ヒト</t>
    </rPh>
    <phoneticPr fontId="7"/>
  </si>
  <si>
    <t>記録証
500円</t>
    <rPh sb="0" eb="3">
      <t>キロクショウ</t>
    </rPh>
    <rPh sb="7" eb="8">
      <t>エン</t>
    </rPh>
    <phoneticPr fontId="2"/>
  </si>
  <si>
    <t>記録証</t>
    <rPh sb="0" eb="3">
      <t>キロクショウ</t>
    </rPh>
    <phoneticPr fontId="2"/>
  </si>
  <si>
    <t>　　記録証発行（５００円）を希望する方は、１と入力してください。</t>
    <rPh sb="2" eb="7">
      <t>キロクショウハッコウ</t>
    </rPh>
    <rPh sb="11" eb="12">
      <t>エン</t>
    </rPh>
    <rPh sb="14" eb="16">
      <t>キボウ</t>
    </rPh>
    <rPh sb="18" eb="19">
      <t>カタ</t>
    </rPh>
    <rPh sb="23" eb="25">
      <t>ニュウリョク</t>
    </rPh>
    <phoneticPr fontId="2"/>
  </si>
  <si>
    <t>　　弁当（８００円）の注文希望者はその数量を、Tシャツ希望者はその種類を、協賛金への御協力いただける方は金額の入力をよろしくお願いします。　</t>
    <rPh sb="2" eb="4">
      <t>ベントウ</t>
    </rPh>
    <rPh sb="8" eb="9">
      <t>エン</t>
    </rPh>
    <rPh sb="11" eb="16">
      <t>チュウモンキボウシャ</t>
    </rPh>
    <rPh sb="19" eb="21">
      <t>スウリョウ</t>
    </rPh>
    <rPh sb="27" eb="30">
      <t>キボウシャ</t>
    </rPh>
    <rPh sb="33" eb="35">
      <t>シュルイ</t>
    </rPh>
    <rPh sb="37" eb="40">
      <t>キョウサンキン</t>
    </rPh>
    <rPh sb="42" eb="45">
      <t>ゴキョウリョク</t>
    </rPh>
    <rPh sb="50" eb="51">
      <t>カタ</t>
    </rPh>
    <rPh sb="52" eb="54">
      <t>キンガク</t>
    </rPh>
    <rPh sb="55" eb="57">
      <t>ニュウリョク</t>
    </rPh>
    <rPh sb="63" eb="64">
      <t>ネガ</t>
    </rPh>
    <phoneticPr fontId="2"/>
  </si>
  <si>
    <t>ヨミカナ</t>
    <phoneticPr fontId="7"/>
  </si>
  <si>
    <t>申込責任者</t>
    <rPh sb="0" eb="2">
      <t>モウシコミ</t>
    </rPh>
    <rPh sb="2" eb="5">
      <t>セキニンシャ</t>
    </rPh>
    <phoneticPr fontId="7"/>
  </si>
  <si>
    <t>所属名</t>
    <rPh sb="0" eb="1">
      <t>ジョ</t>
    </rPh>
    <rPh sb="1" eb="2">
      <t>ゾク</t>
    </rPh>
    <rPh sb="2" eb="3">
      <t>メイ</t>
    </rPh>
    <phoneticPr fontId="7"/>
  </si>
  <si>
    <t>住　所</t>
    <rPh sb="0" eb="1">
      <t>ジュウ</t>
    </rPh>
    <rPh sb="2" eb="3">
      <t>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</si>
</sst>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00&quot;.&quot;00;##&quot;:&quot;00&quot;.&quot;00"/>
    <numFmt numFmtId="177" formatCode="#,###"/>
    <numFmt numFmtId="178" formatCode="#,##0_ "/>
  </numFmts>
  <fonts count="39">
    <font>
      <sz val="11"/>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font>
    <font>
      <sz val="12"/>
      <name val="游ゴシック"/>
      <family val="3"/>
      <charset val="128"/>
    </font>
    <font>
      <sz val="20"/>
      <name val="游ゴシック"/>
      <family val="3"/>
      <charset val="128"/>
    </font>
    <font>
      <sz val="14"/>
      <name val="游ゴシック"/>
      <family val="3"/>
      <charset val="128"/>
    </font>
    <font>
      <sz val="6"/>
      <name val="ＭＳ Ｐゴシック"/>
      <family val="3"/>
      <charset val="128"/>
    </font>
    <font>
      <b/>
      <sz val="18"/>
      <name val="游ゴシック"/>
      <family val="3"/>
      <charset val="128"/>
    </font>
    <font>
      <b/>
      <sz val="11"/>
      <name val="游ゴシック"/>
      <family val="3"/>
      <charset val="128"/>
    </font>
    <font>
      <sz val="10"/>
      <color indexed="8"/>
      <name val="游ゴシック"/>
      <family val="3"/>
      <charset val="128"/>
    </font>
    <font>
      <b/>
      <u/>
      <sz val="10"/>
      <color indexed="8"/>
      <name val="游ゴシック"/>
      <family val="3"/>
      <charset val="128"/>
    </font>
    <font>
      <sz val="16"/>
      <name val="ＭＳ Ｐゴシック"/>
      <family val="3"/>
      <charset val="128"/>
    </font>
    <font>
      <u/>
      <sz val="11"/>
      <color theme="10"/>
      <name val="ＭＳ Ｐゴシック"/>
      <family val="3"/>
      <charset val="128"/>
    </font>
    <font>
      <sz val="20"/>
      <color theme="1"/>
      <name val="游ゴシック"/>
      <family val="3"/>
      <charset val="128"/>
    </font>
    <font>
      <sz val="12"/>
      <color theme="1"/>
      <name val="游ゴシック"/>
      <family val="3"/>
      <charset val="128"/>
    </font>
    <font>
      <sz val="11"/>
      <color theme="1"/>
      <name val="游ゴシック"/>
      <family val="3"/>
      <charset val="128"/>
    </font>
    <font>
      <sz val="14"/>
      <color theme="1"/>
      <name val="游ゴシック"/>
      <family val="3"/>
      <charset val="128"/>
    </font>
    <font>
      <sz val="10"/>
      <color theme="1"/>
      <name val="ＭＳ Ｐゴシック"/>
      <family val="3"/>
      <charset val="128"/>
      <scheme val="major"/>
    </font>
    <font>
      <sz val="16"/>
      <color theme="1"/>
      <name val="游ゴシック"/>
      <family val="3"/>
      <charset val="128"/>
    </font>
    <font>
      <sz val="10"/>
      <color theme="1"/>
      <name val="游ゴシック"/>
      <family val="3"/>
      <charset val="128"/>
    </font>
    <font>
      <b/>
      <sz val="9"/>
      <color indexed="81"/>
      <name val="MS P ゴシック"/>
      <family val="3"/>
      <charset val="128"/>
    </font>
    <font>
      <sz val="10"/>
      <name val="游ゴシック"/>
      <family val="3"/>
      <charset val="128"/>
    </font>
    <font>
      <sz val="9"/>
      <name val="游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1"/>
      <color rgb="FFFF0000"/>
      <name val="ＭＳ Ｐゴシック"/>
      <family val="3"/>
      <charset val="128"/>
    </font>
    <font>
      <sz val="12"/>
      <color rgb="FFFF0000"/>
      <name val="ＭＳ Ｐゴシック"/>
      <family val="3"/>
      <charset val="128"/>
    </font>
    <font>
      <sz val="16"/>
      <color rgb="FFFF0000"/>
      <name val="ＭＳ Ｐゴシック"/>
      <family val="3"/>
      <charset val="128"/>
    </font>
    <font>
      <sz val="18"/>
      <color rgb="FFFF0000"/>
      <name val="ＭＳ Ｐゴシック"/>
      <family val="3"/>
      <charset val="128"/>
    </font>
    <font>
      <sz val="10"/>
      <name val="ＭＳ Ｐゴシック"/>
      <family val="3"/>
      <charset val="128"/>
    </font>
    <font>
      <sz val="8"/>
      <color rgb="FFFF0000"/>
      <name val="ＭＳ Ｐゴシック"/>
      <family val="3"/>
      <charset val="128"/>
    </font>
    <font>
      <sz val="8"/>
      <name val="ＭＳ Ｐゴシック"/>
      <family val="3"/>
      <charset val="128"/>
    </font>
    <font>
      <sz val="10"/>
      <color rgb="FFFF0000"/>
      <name val="ＭＳ Ｐゴシック"/>
      <family val="3"/>
      <charset val="128"/>
      <scheme val="major"/>
    </font>
    <font>
      <sz val="11"/>
      <name val="HGSｺﾞｼｯｸM"/>
      <family val="3"/>
      <charset val="128"/>
    </font>
    <font>
      <sz val="6"/>
      <name val="HGｺﾞｼｯｸM"/>
      <family val="3"/>
      <charset val="128"/>
    </font>
    <font>
      <b/>
      <sz val="11"/>
      <name val="ＭＳ Ｐゴシック"/>
      <family val="3"/>
      <charset val="128"/>
    </font>
    <font>
      <b/>
      <sz val="11"/>
      <color rgb="FFFF0000"/>
      <name val="ＭＳ Ｐゴシック"/>
      <family val="3"/>
      <charset val="128"/>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FFFF00"/>
        <bgColor indexed="64"/>
      </patternFill>
    </fill>
  </fills>
  <borders count="7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top style="thin">
        <color indexed="64"/>
      </top>
      <bottom style="thick">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4">
    <xf numFmtId="0" fontId="0" fillId="0" borderId="0"/>
    <xf numFmtId="0" fontId="13" fillId="0" borderId="0" applyNumberFormat="0" applyFill="0" applyBorder="0" applyAlignment="0" applyProtection="0"/>
    <xf numFmtId="38" fontId="1" fillId="0" borderId="0" applyFont="0" applyFill="0" applyBorder="0" applyAlignment="0" applyProtection="0"/>
    <xf numFmtId="0" fontId="1" fillId="0" borderId="0">
      <alignment vertical="center"/>
    </xf>
  </cellStyleXfs>
  <cellXfs count="349">
    <xf numFmtId="0" fontId="0" fillId="0" borderId="0" xfId="0"/>
    <xf numFmtId="0" fontId="6" fillId="0" borderId="0" xfId="2" applyNumberFormat="1" applyFont="1" applyFill="1" applyBorder="1" applyAlignment="1">
      <alignment vertical="center" shrinkToFit="1"/>
    </xf>
    <xf numFmtId="3" fontId="4" fillId="0" borderId="0" xfId="0" applyNumberFormat="1" applyFont="1" applyAlignment="1">
      <alignment vertical="center" shrinkToFit="1"/>
    </xf>
    <xf numFmtId="0" fontId="3" fillId="0" borderId="0" xfId="0" applyFont="1"/>
    <xf numFmtId="0" fontId="14" fillId="0" borderId="0" xfId="0" applyFont="1" applyAlignment="1">
      <alignment horizontal="center" vertical="top"/>
    </xf>
    <xf numFmtId="0" fontId="15" fillId="0" borderId="8" xfId="0" applyFont="1" applyBorder="1" applyAlignment="1">
      <alignment vertical="center"/>
    </xf>
    <xf numFmtId="0" fontId="16" fillId="0" borderId="0" xfId="0" applyFont="1" applyAlignment="1">
      <alignment vertical="center"/>
    </xf>
    <xf numFmtId="38" fontId="16" fillId="0" borderId="0" xfId="2" applyFont="1" applyAlignment="1">
      <alignment vertical="center"/>
    </xf>
    <xf numFmtId="0" fontId="17" fillId="0" borderId="0" xfId="0" applyFont="1" applyAlignment="1">
      <alignment horizontal="center" vertical="center"/>
    </xf>
    <xf numFmtId="0" fontId="14" fillId="0" borderId="0" xfId="0" applyFont="1" applyAlignment="1">
      <alignment horizontal="center" vertical="center" shrinkToFit="1"/>
    </xf>
    <xf numFmtId="38" fontId="14" fillId="0" borderId="0" xfId="2" applyFont="1" applyBorder="1" applyAlignment="1">
      <alignment horizontal="right" vertical="center"/>
    </xf>
    <xf numFmtId="38" fontId="14" fillId="0" borderId="0" xfId="2" applyFont="1" applyBorder="1" applyAlignment="1">
      <alignment horizontal="center" vertical="center" shrinkToFit="1"/>
    </xf>
    <xf numFmtId="0" fontId="17" fillId="0" borderId="0" xfId="0" applyFont="1" applyAlignment="1">
      <alignment vertical="center" shrinkToFit="1"/>
    </xf>
    <xf numFmtId="0" fontId="3" fillId="0" borderId="8" xfId="0" applyFont="1" applyBorder="1"/>
    <xf numFmtId="0" fontId="3" fillId="0" borderId="3" xfId="0" applyFont="1" applyBorder="1"/>
    <xf numFmtId="0" fontId="3" fillId="0" borderId="6" xfId="0" applyFont="1" applyBorder="1"/>
    <xf numFmtId="0" fontId="3" fillId="0" borderId="9" xfId="0" applyFont="1" applyBorder="1"/>
    <xf numFmtId="0" fontId="3" fillId="0" borderId="1" xfId="0" applyFont="1" applyBorder="1"/>
    <xf numFmtId="0" fontId="3" fillId="0" borderId="10" xfId="0" applyFont="1" applyBorder="1"/>
    <xf numFmtId="0" fontId="3" fillId="0" borderId="4" xfId="0" applyFont="1" applyBorder="1"/>
    <xf numFmtId="0" fontId="3" fillId="0" borderId="7" xfId="0" applyFont="1" applyBorder="1"/>
    <xf numFmtId="38" fontId="3" fillId="0" borderId="0" xfId="0" applyNumberFormat="1" applyFont="1"/>
    <xf numFmtId="0" fontId="0" fillId="0" borderId="0" xfId="0" applyAlignment="1" applyProtection="1">
      <alignment shrinkToFit="1"/>
      <protection locked="0"/>
    </xf>
    <xf numFmtId="57" fontId="0" fillId="0" borderId="0" xfId="0" applyNumberFormat="1" applyAlignment="1" applyProtection="1">
      <alignment shrinkToFit="1"/>
      <protection locked="0"/>
    </xf>
    <xf numFmtId="0" fontId="0" fillId="2" borderId="37" xfId="0" applyFill="1" applyBorder="1" applyAlignment="1" applyProtection="1">
      <alignment horizontal="center" shrinkToFit="1"/>
      <protection locked="0"/>
    </xf>
    <xf numFmtId="0" fontId="12" fillId="2" borderId="0" xfId="0" applyFont="1" applyFill="1" applyAlignment="1" applyProtection="1">
      <alignment shrinkToFit="1"/>
      <protection locked="0"/>
    </xf>
    <xf numFmtId="0" fontId="12" fillId="2" borderId="0" xfId="0" applyFont="1" applyFill="1" applyAlignment="1" applyProtection="1">
      <alignment horizontal="center" shrinkToFit="1"/>
      <protection locked="0"/>
    </xf>
    <xf numFmtId="0" fontId="12" fillId="3" borderId="30" xfId="0" applyFont="1" applyFill="1" applyBorder="1" applyAlignment="1" applyProtection="1">
      <alignment horizontal="center" shrinkToFit="1"/>
      <protection locked="0"/>
    </xf>
    <xf numFmtId="0" fontId="12" fillId="3" borderId="5" xfId="0" applyFont="1" applyFill="1" applyBorder="1" applyAlignment="1" applyProtection="1">
      <alignment horizontal="center" shrinkToFit="1"/>
      <protection locked="0"/>
    </xf>
    <xf numFmtId="0" fontId="12" fillId="3" borderId="31" xfId="0" applyFont="1" applyFill="1" applyBorder="1" applyAlignment="1" applyProtection="1">
      <alignment horizontal="center" shrinkToFit="1"/>
      <protection locked="0"/>
    </xf>
    <xf numFmtId="0" fontId="12" fillId="3" borderId="29" xfId="0" applyFont="1" applyFill="1" applyBorder="1" applyAlignment="1" applyProtection="1">
      <alignment horizontal="center" shrinkToFit="1"/>
      <protection locked="0"/>
    </xf>
    <xf numFmtId="0" fontId="12" fillId="3" borderId="2" xfId="0" applyFont="1" applyFill="1" applyBorder="1" applyAlignment="1" applyProtection="1">
      <alignment horizontal="center" shrinkToFit="1"/>
      <protection locked="0"/>
    </xf>
    <xf numFmtId="0" fontId="12" fillId="2" borderId="30" xfId="0" applyFont="1" applyFill="1" applyBorder="1" applyAlignment="1" applyProtection="1">
      <alignment horizontal="center" shrinkToFit="1"/>
      <protection locked="0"/>
    </xf>
    <xf numFmtId="0" fontId="12" fillId="2" borderId="5" xfId="0" applyFont="1" applyFill="1" applyBorder="1" applyAlignment="1" applyProtection="1">
      <alignment horizontal="center" shrinkToFit="1"/>
      <protection locked="0"/>
    </xf>
    <xf numFmtId="0" fontId="12" fillId="2" borderId="31" xfId="0" applyFont="1" applyFill="1" applyBorder="1" applyAlignment="1" applyProtection="1">
      <alignment horizontal="center" shrinkToFit="1"/>
      <protection locked="0"/>
    </xf>
    <xf numFmtId="0" fontId="12" fillId="2" borderId="29" xfId="0" applyFont="1" applyFill="1" applyBorder="1" applyAlignment="1" applyProtection="1">
      <alignment horizontal="center" shrinkToFit="1"/>
      <protection locked="0"/>
    </xf>
    <xf numFmtId="0" fontId="12" fillId="2" borderId="2" xfId="0" applyFont="1" applyFill="1" applyBorder="1" applyAlignment="1" applyProtection="1">
      <alignment horizontal="center" shrinkToFit="1"/>
      <protection locked="0"/>
    </xf>
    <xf numFmtId="0" fontId="12" fillId="7" borderId="30" xfId="0" applyFont="1" applyFill="1" applyBorder="1" applyAlignment="1" applyProtection="1">
      <alignment horizontal="center" shrinkToFit="1"/>
      <protection locked="0"/>
    </xf>
    <xf numFmtId="0" fontId="12" fillId="7" borderId="31" xfId="0" applyFont="1" applyFill="1" applyBorder="1" applyAlignment="1" applyProtection="1">
      <alignment horizontal="center" shrinkToFit="1"/>
      <protection locked="0"/>
    </xf>
    <xf numFmtId="0" fontId="31" fillId="8" borderId="30" xfId="0" applyFont="1" applyFill="1" applyBorder="1" applyAlignment="1" applyProtection="1">
      <alignment horizontal="center" vertical="center" wrapText="1" shrinkToFit="1"/>
      <protection locked="0"/>
    </xf>
    <xf numFmtId="0" fontId="25" fillId="8" borderId="5" xfId="0" applyFont="1" applyFill="1" applyBorder="1" applyAlignment="1" applyProtection="1">
      <alignment horizontal="center" vertical="center" wrapText="1" shrinkToFit="1"/>
      <protection locked="0"/>
    </xf>
    <xf numFmtId="0" fontId="25" fillId="8" borderId="31" xfId="0" applyFont="1" applyFill="1" applyBorder="1" applyAlignment="1" applyProtection="1">
      <alignment horizontal="center" vertical="center" wrapText="1" shrinkToFit="1"/>
      <protection locked="0"/>
    </xf>
    <xf numFmtId="0" fontId="12" fillId="2" borderId="37" xfId="0" applyFont="1" applyFill="1" applyBorder="1" applyAlignment="1" applyProtection="1">
      <alignment horizontal="center" shrinkToFit="1"/>
      <protection locked="0"/>
    </xf>
    <xf numFmtId="0" fontId="0" fillId="0" borderId="5" xfId="0" applyBorder="1" applyAlignment="1" applyProtection="1">
      <alignment horizontal="right" shrinkToFit="1"/>
      <protection locked="0"/>
    </xf>
    <xf numFmtId="0" fontId="0" fillId="0" borderId="5" xfId="0" applyBorder="1" applyAlignment="1" applyProtection="1">
      <alignment shrinkToFit="1"/>
      <protection locked="0"/>
    </xf>
    <xf numFmtId="0" fontId="0" fillId="0" borderId="5" xfId="0" applyBorder="1" applyAlignment="1" applyProtection="1">
      <alignment horizontal="center" shrinkToFit="1"/>
      <protection locked="0"/>
    </xf>
    <xf numFmtId="14" fontId="0" fillId="0" borderId="5" xfId="0" applyNumberFormat="1" applyBorder="1" applyAlignment="1" applyProtection="1">
      <alignment horizontal="center" shrinkToFit="1"/>
      <protection locked="0"/>
    </xf>
    <xf numFmtId="0" fontId="0" fillId="6" borderId="31" xfId="0" applyFill="1" applyBorder="1" applyAlignment="1" applyProtection="1">
      <alignment horizontal="center" shrinkToFit="1"/>
      <protection locked="0"/>
    </xf>
    <xf numFmtId="0" fontId="0" fillId="3" borderId="30" xfId="0" applyFill="1" applyBorder="1" applyAlignment="1" applyProtection="1">
      <alignment horizontal="center" shrinkToFit="1"/>
      <protection locked="0"/>
    </xf>
    <xf numFmtId="0" fontId="0" fillId="3" borderId="5" xfId="0" applyFill="1" applyBorder="1" applyAlignment="1" applyProtection="1">
      <alignment shrinkToFit="1"/>
      <protection locked="0"/>
    </xf>
    <xf numFmtId="176" fontId="18" fillId="3" borderId="31" xfId="0" applyNumberFormat="1" applyFont="1" applyFill="1" applyBorder="1" applyAlignment="1" applyProtection="1">
      <alignment horizontal="right" vertical="center" shrinkToFit="1"/>
      <protection locked="0"/>
    </xf>
    <xf numFmtId="176" fontId="18" fillId="3" borderId="2" xfId="0" applyNumberFormat="1" applyFont="1" applyFill="1" applyBorder="1" applyAlignment="1" applyProtection="1">
      <alignment horizontal="right" vertical="center" shrinkToFit="1"/>
      <protection locked="0"/>
    </xf>
    <xf numFmtId="0" fontId="0" fillId="2" borderId="30" xfId="0" applyFill="1" applyBorder="1" applyAlignment="1" applyProtection="1">
      <alignment horizontal="center" shrinkToFit="1"/>
      <protection locked="0"/>
    </xf>
    <xf numFmtId="0" fontId="0" fillId="2" borderId="5" xfId="0" applyFill="1" applyBorder="1" applyAlignment="1" applyProtection="1">
      <alignment shrinkToFit="1"/>
      <protection locked="0"/>
    </xf>
    <xf numFmtId="176" fontId="18" fillId="2" borderId="31" xfId="0" applyNumberFormat="1" applyFont="1" applyFill="1" applyBorder="1" applyAlignment="1" applyProtection="1">
      <alignment horizontal="right" vertical="center" shrinkToFit="1"/>
      <protection locked="0"/>
    </xf>
    <xf numFmtId="176" fontId="18" fillId="2" borderId="2" xfId="0" applyNumberFormat="1" applyFont="1" applyFill="1" applyBorder="1" applyAlignment="1" applyProtection="1">
      <alignment horizontal="right" vertical="center" shrinkToFit="1"/>
      <protection locked="0"/>
    </xf>
    <xf numFmtId="176" fontId="18" fillId="7" borderId="30" xfId="0" applyNumberFormat="1" applyFont="1" applyFill="1" applyBorder="1" applyAlignment="1" applyProtection="1">
      <alignment horizontal="center" vertical="center" shrinkToFit="1"/>
      <protection locked="0"/>
    </xf>
    <xf numFmtId="176" fontId="18" fillId="7" borderId="31" xfId="0" applyNumberFormat="1" applyFont="1" applyFill="1" applyBorder="1" applyAlignment="1" applyProtection="1">
      <alignment horizontal="center" vertical="center" shrinkToFit="1"/>
      <protection locked="0"/>
    </xf>
    <xf numFmtId="0" fontId="18" fillId="8" borderId="5" xfId="0" applyFont="1" applyFill="1" applyBorder="1" applyAlignment="1" applyProtection="1">
      <alignment horizontal="center" vertical="center" shrinkToFit="1"/>
      <protection locked="0"/>
    </xf>
    <xf numFmtId="0" fontId="18" fillId="8" borderId="31" xfId="0" applyFont="1" applyFill="1" applyBorder="1" applyAlignment="1" applyProtection="1">
      <alignment horizontal="center" vertical="center" shrinkToFit="1"/>
      <protection locked="0"/>
    </xf>
    <xf numFmtId="0" fontId="0" fillId="3" borderId="30" xfId="0" applyFill="1" applyBorder="1" applyAlignment="1" applyProtection="1">
      <alignment shrinkToFit="1"/>
      <protection locked="0"/>
    </xf>
    <xf numFmtId="0" fontId="0" fillId="3" borderId="31" xfId="0" applyFill="1" applyBorder="1" applyAlignment="1" applyProtection="1">
      <alignment shrinkToFit="1"/>
      <protection locked="0"/>
    </xf>
    <xf numFmtId="0" fontId="0" fillId="2" borderId="37" xfId="0" applyFill="1" applyBorder="1" applyAlignment="1" applyProtection="1">
      <alignment shrinkToFit="1"/>
      <protection locked="0"/>
    </xf>
    <xf numFmtId="0" fontId="0" fillId="0" borderId="5" xfId="0" applyBorder="1" applyAlignment="1" applyProtection="1">
      <alignment vertical="center" shrinkToFit="1"/>
      <protection locked="0"/>
    </xf>
    <xf numFmtId="14" fontId="0" fillId="0" borderId="5" xfId="0" applyNumberForma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3" borderId="30" xfId="0" applyFill="1" applyBorder="1" applyAlignment="1" applyProtection="1">
      <alignment horizontal="center" vertical="center" shrinkToFit="1"/>
      <protection locked="0"/>
    </xf>
    <xf numFmtId="0" fontId="0" fillId="3" borderId="5" xfId="0" applyFill="1" applyBorder="1" applyAlignment="1" applyProtection="1">
      <alignment vertical="center" shrinkToFit="1"/>
      <protection locked="0"/>
    </xf>
    <xf numFmtId="0" fontId="0" fillId="2" borderId="30" xfId="0" applyFill="1" applyBorder="1" applyAlignment="1" applyProtection="1">
      <alignment horizontal="center" vertical="center" shrinkToFit="1"/>
      <protection locked="0"/>
    </xf>
    <xf numFmtId="0" fontId="0" fillId="2" borderId="5" xfId="0" applyFill="1" applyBorder="1" applyAlignment="1" applyProtection="1">
      <alignment vertical="center" shrinkToFit="1"/>
      <protection locked="0"/>
    </xf>
    <xf numFmtId="0" fontId="0" fillId="7" borderId="30" xfId="0" applyFill="1" applyBorder="1" applyAlignment="1" applyProtection="1">
      <alignment vertical="center" shrinkToFit="1"/>
      <protection locked="0"/>
    </xf>
    <xf numFmtId="0" fontId="0" fillId="7" borderId="31" xfId="0" applyFill="1" applyBorder="1" applyAlignment="1" applyProtection="1">
      <alignment vertical="center" shrinkToFit="1"/>
      <protection locked="0"/>
    </xf>
    <xf numFmtId="0" fontId="0" fillId="8" borderId="29" xfId="0" applyFill="1" applyBorder="1" applyAlignment="1" applyProtection="1">
      <alignment vertical="center" shrinkToFit="1"/>
      <protection locked="0"/>
    </xf>
    <xf numFmtId="0" fontId="0" fillId="8" borderId="5" xfId="0" applyFill="1" applyBorder="1" applyAlignment="1" applyProtection="1">
      <alignment vertical="center" shrinkToFit="1"/>
      <protection locked="0"/>
    </xf>
    <xf numFmtId="0" fontId="0" fillId="8" borderId="31" xfId="0" applyFill="1" applyBorder="1" applyAlignment="1" applyProtection="1">
      <alignment vertical="center" shrinkToFit="1"/>
      <protection locked="0"/>
    </xf>
    <xf numFmtId="0" fontId="0" fillId="0" borderId="0" xfId="0" applyAlignment="1" applyProtection="1">
      <alignment horizontal="center" shrinkToFit="1"/>
      <protection locked="0"/>
    </xf>
    <xf numFmtId="0" fontId="0" fillId="0" borderId="5" xfId="0" applyBorder="1" applyAlignment="1">
      <alignment horizontal="center" shrinkToFit="1"/>
    </xf>
    <xf numFmtId="0" fontId="0" fillId="0" borderId="5" xfId="0" applyBorder="1" applyAlignment="1">
      <alignment horizontal="center" vertical="center" shrinkToFit="1"/>
    </xf>
    <xf numFmtId="0" fontId="34" fillId="8" borderId="30" xfId="0" applyFont="1" applyFill="1" applyBorder="1" applyAlignment="1">
      <alignment horizontal="center" vertical="center" shrinkToFit="1"/>
    </xf>
    <xf numFmtId="0" fontId="0" fillId="9" borderId="30" xfId="0" applyFill="1" applyBorder="1" applyAlignment="1">
      <alignment horizontal="center" shrinkToFit="1"/>
    </xf>
    <xf numFmtId="0" fontId="31" fillId="9" borderId="30" xfId="0" applyFont="1" applyFill="1" applyBorder="1" applyAlignment="1">
      <alignment horizontal="center" shrinkToFit="1"/>
    </xf>
    <xf numFmtId="0" fontId="0" fillId="9" borderId="29" xfId="0" applyFill="1" applyBorder="1" applyAlignment="1">
      <alignment horizontal="center" vertical="center" shrinkToFit="1"/>
    </xf>
    <xf numFmtId="0" fontId="33" fillId="9" borderId="5" xfId="0" applyFont="1" applyFill="1" applyBorder="1" applyAlignment="1">
      <alignment horizontal="center" vertical="center" wrapText="1" shrinkToFit="1"/>
    </xf>
    <xf numFmtId="0" fontId="33" fillId="9" borderId="5" xfId="0" applyFont="1" applyFill="1" applyBorder="1" applyAlignment="1">
      <alignment horizontal="center" vertical="center" shrinkToFit="1"/>
    </xf>
    <xf numFmtId="0" fontId="27" fillId="9" borderId="5" xfId="0" applyFont="1" applyFill="1" applyBorder="1" applyAlignment="1">
      <alignment vertical="center" wrapText="1" shrinkToFit="1"/>
    </xf>
    <xf numFmtId="0" fontId="0" fillId="9" borderId="29" xfId="0" applyFill="1" applyBorder="1" applyAlignment="1">
      <alignment shrinkToFit="1"/>
    </xf>
    <xf numFmtId="0" fontId="0" fillId="9" borderId="5" xfId="0" applyFill="1" applyBorder="1" applyAlignment="1">
      <alignment shrinkToFit="1"/>
    </xf>
    <xf numFmtId="178" fontId="25" fillId="9" borderId="5" xfId="0" applyNumberFormat="1" applyFont="1" applyFill="1" applyBorder="1" applyAlignment="1">
      <alignment shrinkToFit="1"/>
    </xf>
    <xf numFmtId="0" fontId="0" fillId="6" borderId="31" xfId="0" applyFill="1" applyBorder="1" applyAlignment="1" applyProtection="1">
      <alignment horizontal="center" vertical="center" shrinkToFit="1"/>
      <protection locked="0"/>
    </xf>
    <xf numFmtId="177" fontId="0" fillId="0" borderId="0" xfId="0" applyNumberFormat="1"/>
    <xf numFmtId="0" fontId="0" fillId="0" borderId="27" xfId="0" applyBorder="1" applyAlignment="1" applyProtection="1">
      <alignment vertical="center" shrinkToFit="1"/>
      <protection locked="0"/>
    </xf>
    <xf numFmtId="14" fontId="0" fillId="0" borderId="27" xfId="0" applyNumberFormat="1" applyBorder="1" applyAlignment="1" applyProtection="1">
      <alignment horizontal="center" vertical="center" shrinkToFit="1"/>
      <protection locked="0"/>
    </xf>
    <xf numFmtId="0" fontId="0" fillId="0" borderId="27" xfId="0" applyBorder="1" applyAlignment="1">
      <alignment horizontal="center" vertical="center" shrinkToFit="1"/>
    </xf>
    <xf numFmtId="0" fontId="0" fillId="0" borderId="27"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6" borderId="36" xfId="0" applyFill="1" applyBorder="1" applyAlignment="1" applyProtection="1">
      <alignment horizontal="center" vertical="center" shrinkToFit="1"/>
      <protection locked="0"/>
    </xf>
    <xf numFmtId="0" fontId="0" fillId="3" borderId="27" xfId="0" applyFill="1" applyBorder="1" applyAlignment="1" applyProtection="1">
      <alignment shrinkToFit="1"/>
      <protection locked="0"/>
    </xf>
    <xf numFmtId="176" fontId="18" fillId="3" borderId="36" xfId="0" applyNumberFormat="1" applyFont="1" applyFill="1" applyBorder="1" applyAlignment="1" applyProtection="1">
      <alignment horizontal="right" vertical="center" shrinkToFit="1"/>
      <protection locked="0"/>
    </xf>
    <xf numFmtId="176" fontId="18" fillId="3" borderId="10" xfId="0" applyNumberFormat="1" applyFont="1" applyFill="1" applyBorder="1" applyAlignment="1" applyProtection="1">
      <alignment horizontal="right" vertical="center" shrinkToFit="1"/>
      <protection locked="0"/>
    </xf>
    <xf numFmtId="176" fontId="18" fillId="2" borderId="36" xfId="0" applyNumberFormat="1" applyFont="1" applyFill="1" applyBorder="1" applyAlignment="1" applyProtection="1">
      <alignment horizontal="right" vertical="center" shrinkToFit="1"/>
      <protection locked="0"/>
    </xf>
    <xf numFmtId="176" fontId="18" fillId="2" borderId="10" xfId="0" applyNumberFormat="1" applyFont="1" applyFill="1" applyBorder="1" applyAlignment="1" applyProtection="1">
      <alignment horizontal="right" vertical="center" shrinkToFit="1"/>
      <protection locked="0"/>
    </xf>
    <xf numFmtId="0" fontId="0" fillId="7" borderId="35" xfId="0" applyFill="1" applyBorder="1" applyAlignment="1" applyProtection="1">
      <alignment vertical="center" shrinkToFit="1"/>
      <protection locked="0"/>
    </xf>
    <xf numFmtId="0" fontId="0" fillId="7" borderId="36" xfId="0" applyFill="1" applyBorder="1" applyAlignment="1" applyProtection="1">
      <alignment vertical="center" shrinkToFit="1"/>
      <protection locked="0"/>
    </xf>
    <xf numFmtId="0" fontId="34" fillId="8" borderId="35" xfId="0" applyFont="1" applyFill="1" applyBorder="1" applyAlignment="1">
      <alignment horizontal="center" vertical="center" shrinkToFit="1"/>
    </xf>
    <xf numFmtId="0" fontId="0" fillId="8" borderId="7" xfId="0" applyFill="1" applyBorder="1" applyAlignment="1" applyProtection="1">
      <alignment vertical="center" shrinkToFit="1"/>
      <protection locked="0"/>
    </xf>
    <xf numFmtId="0" fontId="0" fillId="8" borderId="27" xfId="0" applyFill="1" applyBorder="1" applyAlignment="1" applyProtection="1">
      <alignment vertical="center" shrinkToFit="1"/>
      <protection locked="0"/>
    </xf>
    <xf numFmtId="0" fontId="0" fillId="8" borderId="36" xfId="0" applyFill="1" applyBorder="1" applyAlignment="1" applyProtection="1">
      <alignment vertical="center" shrinkToFit="1"/>
      <protection locked="0"/>
    </xf>
    <xf numFmtId="0" fontId="0" fillId="3" borderId="35" xfId="0" applyFill="1" applyBorder="1" applyAlignment="1" applyProtection="1">
      <alignment shrinkToFit="1"/>
      <protection locked="0"/>
    </xf>
    <xf numFmtId="0" fontId="0" fillId="3" borderId="36" xfId="0" applyFill="1" applyBorder="1" applyAlignment="1" applyProtection="1">
      <alignment shrinkToFit="1"/>
      <protection locked="0"/>
    </xf>
    <xf numFmtId="0" fontId="0" fillId="2" borderId="33" xfId="0" applyFill="1" applyBorder="1" applyAlignment="1" applyProtection="1">
      <alignment shrinkToFit="1"/>
      <protection locked="0"/>
    </xf>
    <xf numFmtId="0" fontId="0" fillId="9" borderId="35" xfId="0" applyFill="1" applyBorder="1" applyAlignment="1">
      <alignment horizontal="center" shrinkToFit="1"/>
    </xf>
    <xf numFmtId="0" fontId="0" fillId="9" borderId="7" xfId="0" applyFill="1" applyBorder="1" applyAlignment="1">
      <alignment shrinkToFit="1"/>
    </xf>
    <xf numFmtId="0" fontId="0" fillId="9" borderId="27" xfId="0" applyFill="1" applyBorder="1" applyAlignment="1">
      <alignment shrinkToFit="1"/>
    </xf>
    <xf numFmtId="178" fontId="25" fillId="9" borderId="27" xfId="0" applyNumberFormat="1" applyFont="1" applyFill="1" applyBorder="1" applyAlignment="1">
      <alignment shrinkToFit="1"/>
    </xf>
    <xf numFmtId="0" fontId="0" fillId="0" borderId="38" xfId="0" applyBorder="1" applyAlignment="1" applyProtection="1">
      <alignment horizontal="right" shrinkToFit="1"/>
      <protection locked="0"/>
    </xf>
    <xf numFmtId="0" fontId="0" fillId="0" borderId="38" xfId="0" applyBorder="1" applyAlignment="1" applyProtection="1">
      <alignment shrinkToFit="1"/>
      <protection locked="0"/>
    </xf>
    <xf numFmtId="0" fontId="0" fillId="0" borderId="38" xfId="0" applyBorder="1" applyAlignment="1" applyProtection="1">
      <alignment horizontal="center" shrinkToFit="1"/>
      <protection locked="0"/>
    </xf>
    <xf numFmtId="14" fontId="0" fillId="0" borderId="38" xfId="0" applyNumberFormat="1" applyBorder="1" applyAlignment="1" applyProtection="1">
      <alignment horizontal="center" shrinkToFit="1"/>
      <protection locked="0"/>
    </xf>
    <xf numFmtId="0" fontId="0" fillId="0" borderId="38" xfId="0" applyBorder="1" applyAlignment="1">
      <alignment horizontal="center" shrinkToFit="1"/>
    </xf>
    <xf numFmtId="0" fontId="0" fillId="6" borderId="39" xfId="0" applyFill="1" applyBorder="1" applyAlignment="1" applyProtection="1">
      <alignment horizontal="center" vertical="center" shrinkToFit="1"/>
      <protection locked="0"/>
    </xf>
    <xf numFmtId="0" fontId="0" fillId="3" borderId="40" xfId="0" applyFill="1" applyBorder="1" applyAlignment="1" applyProtection="1">
      <alignment horizontal="center" shrinkToFit="1"/>
      <protection locked="0"/>
    </xf>
    <xf numFmtId="0" fontId="0" fillId="3" borderId="38" xfId="0" applyFill="1" applyBorder="1" applyAlignment="1" applyProtection="1">
      <alignment shrinkToFit="1"/>
      <protection locked="0"/>
    </xf>
    <xf numFmtId="176" fontId="18" fillId="3" borderId="39" xfId="0" applyNumberFormat="1" applyFont="1" applyFill="1" applyBorder="1" applyAlignment="1" applyProtection="1">
      <alignment horizontal="right" vertical="center" shrinkToFit="1"/>
      <protection locked="0"/>
    </xf>
    <xf numFmtId="176" fontId="18" fillId="3" borderId="41" xfId="0" applyNumberFormat="1" applyFont="1" applyFill="1" applyBorder="1" applyAlignment="1" applyProtection="1">
      <alignment horizontal="right" vertical="center" shrinkToFit="1"/>
      <protection locked="0"/>
    </xf>
    <xf numFmtId="0" fontId="0" fillId="2" borderId="40" xfId="0" applyFill="1" applyBorder="1" applyAlignment="1" applyProtection="1">
      <alignment horizontal="center" shrinkToFit="1"/>
      <protection locked="0"/>
    </xf>
    <xf numFmtId="0" fontId="0" fillId="2" borderId="38" xfId="0" applyFill="1" applyBorder="1" applyAlignment="1" applyProtection="1">
      <alignment shrinkToFit="1"/>
      <protection locked="0"/>
    </xf>
    <xf numFmtId="176" fontId="18" fillId="2" borderId="39" xfId="0" applyNumberFormat="1" applyFont="1" applyFill="1" applyBorder="1" applyAlignment="1" applyProtection="1">
      <alignment horizontal="right" vertical="center" shrinkToFit="1"/>
      <protection locked="0"/>
    </xf>
    <xf numFmtId="176" fontId="18" fillId="2" borderId="41" xfId="0" applyNumberFormat="1" applyFont="1" applyFill="1" applyBorder="1" applyAlignment="1" applyProtection="1">
      <alignment horizontal="right" vertical="center" shrinkToFit="1"/>
      <protection locked="0"/>
    </xf>
    <xf numFmtId="176" fontId="18" fillId="7" borderId="40" xfId="0" applyNumberFormat="1" applyFont="1" applyFill="1" applyBorder="1" applyAlignment="1" applyProtection="1">
      <alignment horizontal="center" vertical="center" shrinkToFit="1"/>
      <protection locked="0"/>
    </xf>
    <xf numFmtId="176" fontId="18" fillId="7" borderId="39" xfId="0" applyNumberFormat="1" applyFont="1" applyFill="1" applyBorder="1" applyAlignment="1" applyProtection="1">
      <alignment horizontal="center" vertical="center" shrinkToFit="1"/>
      <protection locked="0"/>
    </xf>
    <xf numFmtId="0" fontId="34" fillId="8" borderId="40" xfId="0" applyFont="1" applyFill="1" applyBorder="1" applyAlignment="1">
      <alignment horizontal="center" vertical="center" shrinkToFit="1"/>
    </xf>
    <xf numFmtId="0" fontId="18" fillId="8" borderId="38" xfId="0" applyFont="1" applyFill="1" applyBorder="1" applyAlignment="1" applyProtection="1">
      <alignment horizontal="center" vertical="center" shrinkToFit="1"/>
      <protection locked="0"/>
    </xf>
    <xf numFmtId="0" fontId="18" fillId="8" borderId="39" xfId="0" applyFont="1" applyFill="1" applyBorder="1" applyAlignment="1" applyProtection="1">
      <alignment horizontal="center" vertical="center" shrinkToFit="1"/>
      <protection locked="0"/>
    </xf>
    <xf numFmtId="0" fontId="0" fillId="3" borderId="40" xfId="0" applyFill="1" applyBorder="1" applyAlignment="1" applyProtection="1">
      <alignment shrinkToFit="1"/>
      <protection locked="0"/>
    </xf>
    <xf numFmtId="0" fontId="0" fillId="3" borderId="39" xfId="0" applyFill="1" applyBorder="1" applyAlignment="1" applyProtection="1">
      <alignment shrinkToFit="1"/>
      <protection locked="0"/>
    </xf>
    <xf numFmtId="0" fontId="0" fillId="2" borderId="42" xfId="0" applyFill="1" applyBorder="1" applyAlignment="1" applyProtection="1">
      <alignment shrinkToFit="1"/>
      <protection locked="0"/>
    </xf>
    <xf numFmtId="0" fontId="0" fillId="3" borderId="35" xfId="0" applyFill="1" applyBorder="1" applyAlignment="1" applyProtection="1">
      <alignment horizontal="center" vertical="center" shrinkToFit="1"/>
      <protection locked="0"/>
    </xf>
    <xf numFmtId="0" fontId="0" fillId="3" borderId="27" xfId="0" applyFill="1" applyBorder="1" applyAlignment="1" applyProtection="1">
      <alignment vertical="center" shrinkToFit="1"/>
      <protection locked="0"/>
    </xf>
    <xf numFmtId="0" fontId="0" fillId="2" borderId="35" xfId="0" applyFill="1" applyBorder="1" applyAlignment="1" applyProtection="1">
      <alignment horizontal="center" vertical="center" shrinkToFit="1"/>
      <protection locked="0"/>
    </xf>
    <xf numFmtId="0" fontId="0" fillId="2" borderId="27" xfId="0" applyFill="1" applyBorder="1" applyAlignment="1" applyProtection="1">
      <alignment vertical="center" shrinkToFit="1"/>
      <protection locked="0"/>
    </xf>
    <xf numFmtId="0" fontId="0" fillId="9" borderId="69" xfId="0" applyFill="1" applyBorder="1" applyAlignment="1">
      <alignment shrinkToFit="1"/>
    </xf>
    <xf numFmtId="0" fontId="0" fillId="0" borderId="0" xfId="0" applyAlignment="1" applyProtection="1">
      <alignment horizontal="left" shrinkToFit="1"/>
      <protection locked="0"/>
    </xf>
    <xf numFmtId="0" fontId="24" fillId="0" borderId="0" xfId="0" applyFont="1" applyAlignment="1" applyProtection="1">
      <alignment horizontal="left"/>
      <protection locked="0"/>
    </xf>
    <xf numFmtId="0" fontId="24" fillId="0" borderId="0" xfId="0" applyFont="1" applyProtection="1">
      <protection locked="0"/>
    </xf>
    <xf numFmtId="0" fontId="0" fillId="2" borderId="5" xfId="0" applyFill="1" applyBorder="1" applyAlignment="1" applyProtection="1">
      <alignment horizontal="center" shrinkToFit="1"/>
      <protection locked="0"/>
    </xf>
    <xf numFmtId="0" fontId="0" fillId="3" borderId="5" xfId="0" applyFill="1" applyBorder="1" applyAlignment="1" applyProtection="1">
      <alignment horizontal="center" shrinkToFit="1"/>
      <protection locked="0"/>
    </xf>
    <xf numFmtId="0" fontId="0" fillId="5" borderId="5" xfId="0" applyFill="1" applyBorder="1" applyAlignment="1" applyProtection="1">
      <alignment horizontal="center" shrinkToFit="1"/>
      <protection locked="0"/>
    </xf>
    <xf numFmtId="0" fontId="0" fillId="7" borderId="5" xfId="0" applyFill="1" applyBorder="1" applyAlignment="1" applyProtection="1">
      <alignment horizontal="center" shrinkToFit="1"/>
      <protection locked="0"/>
    </xf>
    <xf numFmtId="0" fontId="0" fillId="5" borderId="5" xfId="0" applyFill="1" applyBorder="1" applyAlignment="1" applyProtection="1">
      <alignment shrinkToFit="1"/>
      <protection locked="0"/>
    </xf>
    <xf numFmtId="0" fontId="0" fillId="7" borderId="5" xfId="0" applyFill="1" applyBorder="1" applyAlignment="1" applyProtection="1">
      <alignment shrinkToFit="1"/>
      <protection locked="0"/>
    </xf>
    <xf numFmtId="0" fontId="35" fillId="0" borderId="0" xfId="3" applyFont="1" applyProtection="1">
      <alignment vertical="center"/>
      <protection locked="0"/>
    </xf>
    <xf numFmtId="0" fontId="0" fillId="0" borderId="43"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6" borderId="53" xfId="0" applyFill="1"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58"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59" xfId="0" applyBorder="1" applyAlignment="1" applyProtection="1">
      <alignment horizontal="left" vertical="center"/>
      <protection locked="0"/>
    </xf>
    <xf numFmtId="49" fontId="0" fillId="0" borderId="60" xfId="0" applyNumberFormat="1" applyBorder="1" applyAlignment="1" applyProtection="1">
      <alignment horizontal="center" vertical="center"/>
      <protection locked="0"/>
    </xf>
    <xf numFmtId="49" fontId="0" fillId="0" borderId="61"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49" fontId="0" fillId="0" borderId="59" xfId="0" applyNumberFormat="1"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49" fontId="0" fillId="0" borderId="65" xfId="0" applyNumberFormat="1" applyBorder="1" applyAlignment="1" applyProtection="1">
      <alignment horizontal="center" vertical="center"/>
      <protection locked="0"/>
    </xf>
    <xf numFmtId="49" fontId="0" fillId="0" borderId="66" xfId="0" applyNumberFormat="1" applyBorder="1" applyAlignment="1" applyProtection="1">
      <alignment horizontal="center" vertical="center"/>
      <protection locked="0"/>
    </xf>
    <xf numFmtId="0" fontId="0" fillId="0" borderId="2" xfId="0" applyBorder="1" applyAlignment="1" applyProtection="1">
      <alignment horizontal="left" vertical="center"/>
      <protection locked="0"/>
    </xf>
    <xf numFmtId="49" fontId="0" fillId="0" borderId="30"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7"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0" fontId="0" fillId="0" borderId="67" xfId="0" applyBorder="1" applyAlignment="1" applyProtection="1">
      <alignment horizontal="left" vertical="center"/>
      <protection locked="0"/>
    </xf>
    <xf numFmtId="49" fontId="0" fillId="0" borderId="68"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49" fontId="0" fillId="0" borderId="70" xfId="0" applyNumberFormat="1" applyBorder="1" applyAlignment="1" applyProtection="1">
      <alignment horizontal="center" vertical="center"/>
      <protection locked="0"/>
    </xf>
    <xf numFmtId="49" fontId="0" fillId="0" borderId="71" xfId="0" applyNumberFormat="1" applyBorder="1" applyAlignment="1" applyProtection="1">
      <alignment horizontal="center" vertical="center"/>
      <protection locked="0"/>
    </xf>
    <xf numFmtId="49" fontId="0" fillId="0" borderId="67" xfId="0" applyNumberFormat="1" applyBorder="1" applyAlignment="1" applyProtection="1">
      <alignment horizontal="center" vertical="center"/>
      <protection locked="0"/>
    </xf>
    <xf numFmtId="49" fontId="0" fillId="0" borderId="72" xfId="0" applyNumberFormat="1" applyBorder="1" applyAlignment="1" applyProtection="1">
      <alignment horizontal="center" vertical="center"/>
      <protection locked="0"/>
    </xf>
    <xf numFmtId="49" fontId="0" fillId="0" borderId="73" xfId="0" applyNumberFormat="1" applyBorder="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0" fontId="0" fillId="10" borderId="5" xfId="0" applyFill="1" applyBorder="1" applyAlignment="1">
      <alignment shrinkToFit="1"/>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0" fillId="9" borderId="68" xfId="0" applyFill="1" applyBorder="1" applyAlignment="1">
      <alignment horizontal="center" shrinkToFit="1"/>
    </xf>
    <xf numFmtId="178" fontId="25" fillId="9" borderId="69" xfId="0" applyNumberFormat="1" applyFont="1" applyFill="1" applyBorder="1" applyAlignment="1">
      <alignment shrinkToFit="1"/>
    </xf>
    <xf numFmtId="0" fontId="29" fillId="0" borderId="0" xfId="0" applyFont="1"/>
    <xf numFmtId="0" fontId="38" fillId="0" borderId="0" xfId="0" applyFont="1"/>
    <xf numFmtId="0" fontId="27" fillId="0" borderId="0" xfId="0" applyFont="1"/>
    <xf numFmtId="0" fontId="37" fillId="0" borderId="0" xfId="0" applyFont="1"/>
    <xf numFmtId="0" fontId="0" fillId="8" borderId="7" xfId="0" applyFill="1" applyBorder="1" applyAlignment="1" applyProtection="1">
      <alignment horizontal="center" vertical="center" shrinkToFit="1"/>
      <protection locked="0"/>
    </xf>
    <xf numFmtId="0" fontId="0" fillId="8" borderId="29" xfId="0" applyFill="1" applyBorder="1" applyAlignment="1" applyProtection="1">
      <alignment horizontal="center" vertical="center" shrinkToFit="1"/>
      <protection locked="0"/>
    </xf>
    <xf numFmtId="0" fontId="15" fillId="4" borderId="75" xfId="0" applyFont="1" applyFill="1" applyBorder="1" applyAlignment="1">
      <alignment horizontal="center" vertical="center"/>
    </xf>
    <xf numFmtId="0" fontId="15" fillId="4" borderId="76" xfId="0" applyFont="1" applyFill="1" applyBorder="1" applyAlignment="1">
      <alignment horizontal="center" vertical="center"/>
    </xf>
    <xf numFmtId="0" fontId="15" fillId="4" borderId="77" xfId="0" applyFont="1" applyFill="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177" fontId="14" fillId="0" borderId="3" xfId="2" applyNumberFormat="1" applyFont="1" applyBorder="1" applyAlignment="1">
      <alignment horizontal="center" vertical="center" shrinkToFit="1"/>
    </xf>
    <xf numFmtId="177" fontId="14" fillId="0" borderId="4" xfId="2" applyNumberFormat="1" applyFont="1" applyBorder="1" applyAlignment="1">
      <alignment horizontal="center" vertical="center" shrinkToFi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3" fillId="4"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177" fontId="14" fillId="0" borderId="3" xfId="0" applyNumberFormat="1" applyFont="1" applyBorder="1" applyAlignment="1">
      <alignment horizontal="center" vertical="center" shrinkToFit="1"/>
    </xf>
    <xf numFmtId="177" fontId="14" fillId="0" borderId="4" xfId="0" applyNumberFormat="1" applyFont="1" applyBorder="1" applyAlignment="1">
      <alignment horizontal="center" vertical="center" shrinkToFi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38" fontId="14" fillId="0" borderId="3" xfId="2" applyFont="1" applyFill="1" applyBorder="1" applyAlignment="1">
      <alignment horizontal="right" vertical="center"/>
    </xf>
    <xf numFmtId="38" fontId="14" fillId="0" borderId="4" xfId="2" applyFont="1" applyFill="1" applyBorder="1" applyAlignment="1">
      <alignment horizontal="right"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4" fillId="4"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17" fillId="4" borderId="8" xfId="0" applyFont="1" applyFill="1" applyBorder="1" applyAlignment="1">
      <alignment horizontal="center" vertical="center" textRotation="255" wrapText="1"/>
    </xf>
    <xf numFmtId="0" fontId="17" fillId="4" borderId="6" xfId="0" applyFont="1" applyFill="1" applyBorder="1" applyAlignment="1">
      <alignment horizontal="center" vertical="center" textRotation="255" wrapText="1"/>
    </xf>
    <xf numFmtId="0" fontId="17" fillId="4" borderId="9" xfId="0" applyFont="1" applyFill="1" applyBorder="1" applyAlignment="1">
      <alignment horizontal="center" vertical="center" textRotation="255" wrapText="1"/>
    </xf>
    <xf numFmtId="0" fontId="17" fillId="4" borderId="1" xfId="0" applyFont="1" applyFill="1" applyBorder="1" applyAlignment="1">
      <alignment horizontal="center" vertical="center" textRotation="255" wrapText="1"/>
    </xf>
    <xf numFmtId="0" fontId="17" fillId="4" borderId="10" xfId="0" applyFont="1" applyFill="1" applyBorder="1" applyAlignment="1">
      <alignment horizontal="center" vertical="center" textRotation="255" wrapText="1"/>
    </xf>
    <xf numFmtId="0" fontId="17" fillId="4" borderId="7" xfId="0" applyFont="1" applyFill="1" applyBorder="1" applyAlignment="1">
      <alignment horizontal="center" vertical="center" textRotation="255" wrapText="1"/>
    </xf>
    <xf numFmtId="0" fontId="22" fillId="4" borderId="8" xfId="0" applyFont="1" applyFill="1" applyBorder="1" applyAlignment="1">
      <alignment horizontal="center" vertical="center" wrapText="1"/>
    </xf>
    <xf numFmtId="0" fontId="22" fillId="4" borderId="6"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7" xfId="0" applyFont="1" applyFill="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38" fontId="14" fillId="0" borderId="0" xfId="2" applyFont="1" applyBorder="1" applyAlignment="1">
      <alignment horizontal="right"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38" fontId="14" fillId="0" borderId="3" xfId="2" applyFont="1" applyBorder="1" applyAlignment="1">
      <alignment horizontal="right" vertical="center"/>
    </xf>
    <xf numFmtId="38" fontId="14" fillId="0" borderId="4" xfId="2" applyFont="1" applyBorder="1" applyAlignment="1">
      <alignment horizontal="right" vertical="center"/>
    </xf>
    <xf numFmtId="0" fontId="17" fillId="0" borderId="0" xfId="0" applyFont="1" applyAlignment="1">
      <alignment horizontal="center" vertical="center"/>
    </xf>
    <xf numFmtId="0" fontId="17" fillId="4" borderId="9" xfId="0" applyFont="1" applyFill="1" applyBorder="1" applyAlignment="1">
      <alignment horizontal="center" vertical="center" wrapText="1"/>
    </xf>
    <xf numFmtId="0" fontId="17"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4" xfId="0" applyFont="1" applyFill="1" applyBorder="1" applyAlignment="1">
      <alignment horizontal="center" vertical="center"/>
    </xf>
    <xf numFmtId="0" fontId="19" fillId="0" borderId="27" xfId="0" applyFont="1" applyBorder="1" applyAlignment="1">
      <alignment horizontal="center" vertical="center"/>
    </xf>
    <xf numFmtId="0" fontId="19" fillId="0" borderId="5" xfId="0" applyFont="1" applyBorder="1" applyAlignment="1">
      <alignment horizontal="center" vertical="center"/>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0" fillId="0" borderId="4" xfId="0" applyFont="1" applyBorder="1" applyAlignment="1">
      <alignment horizontal="left" vertical="center" wrapText="1"/>
    </xf>
    <xf numFmtId="0" fontId="17" fillId="4" borderId="2" xfId="0" applyFont="1" applyFill="1" applyBorder="1" applyAlignment="1">
      <alignment horizontal="center" vertical="center"/>
    </xf>
    <xf numFmtId="0" fontId="17" fillId="4" borderId="28" xfId="0" applyFont="1" applyFill="1" applyBorder="1" applyAlignment="1">
      <alignment horizontal="center" vertical="center"/>
    </xf>
    <xf numFmtId="0" fontId="17" fillId="0" borderId="10" xfId="0" applyFont="1" applyBorder="1" applyAlignment="1">
      <alignment horizontal="left" vertical="center"/>
    </xf>
    <xf numFmtId="0" fontId="17" fillId="0" borderId="4" xfId="0" applyFont="1" applyBorder="1" applyAlignment="1">
      <alignment horizontal="left" vertical="center"/>
    </xf>
    <xf numFmtId="0" fontId="17" fillId="0" borderId="7" xfId="0" applyFont="1" applyBorder="1" applyAlignment="1">
      <alignment horizontal="left" vertical="center"/>
    </xf>
    <xf numFmtId="0" fontId="16" fillId="0" borderId="3" xfId="0" applyFont="1" applyBorder="1" applyAlignment="1">
      <alignment horizontal="left" vertical="center" shrinkToFit="1"/>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top"/>
    </xf>
    <xf numFmtId="0" fontId="15" fillId="4" borderId="8"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4" xfId="0" applyFont="1" applyFill="1" applyBorder="1" applyAlignment="1">
      <alignment horizontal="center" vertical="center"/>
    </xf>
    <xf numFmtId="0" fontId="17" fillId="4" borderId="29" xfId="0" applyFont="1" applyFill="1" applyBorder="1" applyAlignment="1">
      <alignment horizontal="center" vertical="center"/>
    </xf>
    <xf numFmtId="0" fontId="16" fillId="0" borderId="4" xfId="0" applyFont="1" applyBorder="1" applyAlignment="1">
      <alignment horizontal="left" vertical="center"/>
    </xf>
    <xf numFmtId="0" fontId="17" fillId="0" borderId="3" xfId="0" applyFont="1" applyBorder="1" applyAlignment="1">
      <alignment horizontal="left" vertical="center" shrinkToFit="1"/>
    </xf>
    <xf numFmtId="0" fontId="17" fillId="0" borderId="4" xfId="0" applyFont="1" applyBorder="1" applyAlignment="1">
      <alignment horizontal="left" vertical="center" shrinkToFi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3" fillId="0" borderId="3" xfId="1" applyBorder="1" applyAlignment="1">
      <alignment horizontal="left" vertical="center" shrinkToFit="1"/>
    </xf>
    <xf numFmtId="0" fontId="17" fillId="0" borderId="6" xfId="0" applyFont="1" applyBorder="1" applyAlignment="1">
      <alignment horizontal="left" vertical="center" shrinkToFit="1"/>
    </xf>
    <xf numFmtId="0" fontId="17" fillId="0" borderId="7" xfId="0" applyFont="1" applyBorder="1" applyAlignment="1">
      <alignment horizontal="left" vertical="center" shrinkToFi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3" fontId="6" fillId="0" borderId="0" xfId="0" applyNumberFormat="1" applyFont="1" applyAlignment="1">
      <alignment horizontal="left" vertical="center" wrapText="1"/>
    </xf>
    <xf numFmtId="38" fontId="8" fillId="0" borderId="11" xfId="2" applyFont="1" applyFill="1" applyBorder="1" applyAlignment="1">
      <alignment horizontal="center" vertical="center" shrinkToFit="1"/>
    </xf>
    <xf numFmtId="38" fontId="8" fillId="0" borderId="12" xfId="2" applyFont="1" applyFill="1" applyBorder="1" applyAlignment="1">
      <alignment horizontal="center" vertical="center" shrinkToFit="1"/>
    </xf>
    <xf numFmtId="38" fontId="8" fillId="0" borderId="13" xfId="2" applyFont="1" applyFill="1" applyBorder="1" applyAlignment="1">
      <alignment horizontal="center" vertical="center" shrinkToFit="1"/>
    </xf>
    <xf numFmtId="38" fontId="8" fillId="0" borderId="14" xfId="2" applyFont="1" applyFill="1" applyBorder="1" applyAlignment="1">
      <alignment horizontal="center" vertical="center" shrinkToFit="1"/>
    </xf>
    <xf numFmtId="38" fontId="8" fillId="0" borderId="15" xfId="2" applyFont="1" applyFill="1" applyBorder="1" applyAlignment="1">
      <alignment horizontal="center" vertical="center" shrinkToFit="1"/>
    </xf>
    <xf numFmtId="38" fontId="8" fillId="0" borderId="16" xfId="2" applyFont="1" applyFill="1" applyBorder="1" applyAlignment="1">
      <alignment horizontal="center" vertical="center" shrinkToFit="1"/>
    </xf>
    <xf numFmtId="38" fontId="5" fillId="0" borderId="3" xfId="2" applyFont="1" applyFill="1" applyBorder="1" applyAlignment="1">
      <alignment horizontal="right" vertical="center"/>
    </xf>
    <xf numFmtId="38" fontId="5" fillId="0" borderId="4" xfId="2" applyFont="1" applyFill="1" applyBorder="1" applyAlignment="1">
      <alignment horizontal="right" vertical="center"/>
    </xf>
    <xf numFmtId="38" fontId="8" fillId="4" borderId="11" xfId="2" applyFont="1" applyFill="1" applyBorder="1" applyAlignment="1">
      <alignment horizontal="center" vertical="center"/>
    </xf>
    <xf numFmtId="38" fontId="8" fillId="4" borderId="13" xfId="2" applyFont="1" applyFill="1" applyBorder="1" applyAlignment="1">
      <alignment horizontal="center" vertical="center"/>
    </xf>
    <xf numFmtId="38" fontId="8" fillId="4" borderId="21" xfId="2" applyFont="1" applyFill="1" applyBorder="1" applyAlignment="1">
      <alignment horizontal="center" vertical="center"/>
    </xf>
    <xf numFmtId="38" fontId="8" fillId="4" borderId="22" xfId="2" applyFont="1" applyFill="1" applyBorder="1" applyAlignment="1">
      <alignment horizontal="center" vertical="center"/>
    </xf>
    <xf numFmtId="38" fontId="8" fillId="4" borderId="14" xfId="2" applyFont="1" applyFill="1" applyBorder="1" applyAlignment="1">
      <alignment horizontal="center" vertical="center"/>
    </xf>
    <xf numFmtId="38" fontId="8" fillId="4" borderId="16" xfId="2" applyFont="1" applyFill="1" applyBorder="1" applyAlignment="1">
      <alignment horizontal="center" vertical="center"/>
    </xf>
    <xf numFmtId="177" fontId="5" fillId="0" borderId="11" xfId="0" applyNumberFormat="1" applyFont="1" applyBorder="1" applyAlignment="1">
      <alignment horizontal="right" vertical="center" shrinkToFit="1"/>
    </xf>
    <xf numFmtId="177" fontId="5" fillId="0" borderId="12" xfId="0" applyNumberFormat="1" applyFont="1" applyBorder="1" applyAlignment="1">
      <alignment horizontal="right" vertical="center" shrinkToFit="1"/>
    </xf>
    <xf numFmtId="177" fontId="5" fillId="0" borderId="21" xfId="0" applyNumberFormat="1" applyFont="1" applyBorder="1" applyAlignment="1">
      <alignment horizontal="right" vertical="center" shrinkToFit="1"/>
    </xf>
    <xf numFmtId="177" fontId="5" fillId="0" borderId="0" xfId="0" applyNumberFormat="1" applyFont="1" applyAlignment="1">
      <alignment horizontal="right" vertical="center" shrinkToFit="1"/>
    </xf>
    <xf numFmtId="177" fontId="5" fillId="0" borderId="14" xfId="0" applyNumberFormat="1" applyFont="1" applyBorder="1" applyAlignment="1">
      <alignment horizontal="right" vertical="center" shrinkToFit="1"/>
    </xf>
    <xf numFmtId="177" fontId="5" fillId="0" borderId="15" xfId="0" applyNumberFormat="1" applyFont="1" applyBorder="1" applyAlignment="1">
      <alignment horizontal="right" vertical="center" shrinkToFit="1"/>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3" fillId="0" borderId="0" xfId="0" applyFont="1" applyAlignment="1">
      <alignment horizontal="center"/>
    </xf>
    <xf numFmtId="0" fontId="19" fillId="0" borderId="2" xfId="0" applyFont="1" applyBorder="1" applyAlignment="1">
      <alignment horizontal="lef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7" fillId="4" borderId="8" xfId="0" applyFont="1" applyFill="1" applyBorder="1" applyAlignment="1">
      <alignment horizontal="center" vertical="center" wrapText="1"/>
    </xf>
    <xf numFmtId="0" fontId="17" fillId="4" borderId="3" xfId="0" applyFont="1" applyFill="1" applyBorder="1" applyAlignment="1">
      <alignment horizontal="center" vertical="center"/>
    </xf>
    <xf numFmtId="0" fontId="12" fillId="9" borderId="28" xfId="0" applyFont="1" applyFill="1" applyBorder="1" applyAlignment="1">
      <alignment horizontal="center" shrinkToFit="1"/>
    </xf>
    <xf numFmtId="0" fontId="12" fillId="9" borderId="29" xfId="0" applyFont="1" applyFill="1" applyBorder="1" applyAlignment="1">
      <alignment horizontal="center" shrinkToFit="1"/>
    </xf>
    <xf numFmtId="0" fontId="30" fillId="3" borderId="35" xfId="0" applyFont="1" applyFill="1" applyBorder="1" applyAlignment="1" applyProtection="1">
      <alignment horizontal="center" shrinkToFit="1"/>
      <protection locked="0"/>
    </xf>
    <xf numFmtId="0" fontId="30" fillId="3" borderId="27" xfId="0" applyFont="1" applyFill="1" applyBorder="1" applyAlignment="1" applyProtection="1">
      <alignment horizontal="center" shrinkToFit="1"/>
      <protection locked="0"/>
    </xf>
    <xf numFmtId="0" fontId="30" fillId="3" borderId="36" xfId="0" applyFont="1" applyFill="1" applyBorder="1" applyAlignment="1" applyProtection="1">
      <alignment horizontal="center" shrinkToFit="1"/>
      <protection locked="0"/>
    </xf>
    <xf numFmtId="0" fontId="26" fillId="3" borderId="5" xfId="0" applyFont="1" applyFill="1" applyBorder="1" applyAlignment="1" applyProtection="1">
      <alignment horizontal="center" shrinkToFit="1"/>
      <protection locked="0"/>
    </xf>
    <xf numFmtId="0" fontId="26" fillId="2" borderId="5" xfId="0" applyFont="1" applyFill="1" applyBorder="1" applyAlignment="1" applyProtection="1">
      <alignment horizontal="center" shrinkToFit="1"/>
      <protection locked="0"/>
    </xf>
    <xf numFmtId="0" fontId="26" fillId="2" borderId="2" xfId="0" applyFont="1" applyFill="1" applyBorder="1" applyAlignment="1" applyProtection="1">
      <alignment horizontal="center" shrinkToFit="1"/>
      <protection locked="0"/>
    </xf>
    <xf numFmtId="0" fontId="0" fillId="7" borderId="33" xfId="0" applyFill="1" applyBorder="1" applyAlignment="1" applyProtection="1">
      <alignment horizontal="center" shrinkToFit="1"/>
      <protection locked="0"/>
    </xf>
    <xf numFmtId="0" fontId="0" fillId="7" borderId="34" xfId="0" applyFill="1" applyBorder="1" applyAlignment="1" applyProtection="1">
      <alignment horizontal="center" shrinkToFit="1"/>
      <protection locked="0"/>
    </xf>
    <xf numFmtId="0" fontId="12" fillId="8" borderId="33" xfId="0" applyFont="1" applyFill="1" applyBorder="1" applyAlignment="1" applyProtection="1">
      <alignment horizontal="center" shrinkToFit="1"/>
      <protection locked="0"/>
    </xf>
    <xf numFmtId="0" fontId="12" fillId="8" borderId="4" xfId="0" applyFont="1" applyFill="1" applyBorder="1" applyAlignment="1" applyProtection="1">
      <alignment horizontal="center" shrinkToFit="1"/>
      <protection locked="0"/>
    </xf>
    <xf numFmtId="0" fontId="12" fillId="8" borderId="34" xfId="0" applyFont="1" applyFill="1" applyBorder="1" applyAlignment="1" applyProtection="1">
      <alignment horizontal="center" shrinkToFit="1"/>
      <protection locked="0"/>
    </xf>
    <xf numFmtId="0" fontId="0" fillId="0" borderId="0" xfId="0" applyAlignment="1" applyProtection="1">
      <alignment horizontal="left" shrinkToFit="1"/>
      <protection locked="0"/>
    </xf>
  </cellXfs>
  <cellStyles count="4">
    <cellStyle name="ハイパーリンク" xfId="1" builtinId="8"/>
    <cellStyle name="桁区切り" xfId="2" builtinId="6"/>
    <cellStyle name="標準" xfId="0" builtinId="0"/>
    <cellStyle name="標準 2" xfId="3" xr:uid="{BC14E80F-A11B-4874-9C13-A4C47BA0701D}"/>
  </cellStyles>
  <dxfs count="6">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24994659260841701"/>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AF50-2D40-43ED-AED5-1AB04304C346}">
  <dimension ref="A2:A31"/>
  <sheetViews>
    <sheetView tabSelected="1" workbookViewId="0"/>
  </sheetViews>
  <sheetFormatPr defaultRowHeight="13.5"/>
  <sheetData>
    <row r="2" spans="1:1" ht="18.75">
      <c r="A2" s="201" t="s">
        <v>319</v>
      </c>
    </row>
    <row r="4" spans="1:1">
      <c r="A4" t="s">
        <v>287</v>
      </c>
    </row>
    <row r="6" spans="1:1">
      <c r="A6" t="s">
        <v>288</v>
      </c>
    </row>
    <row r="8" spans="1:1" ht="21" customHeight="1">
      <c r="A8" s="202" t="s">
        <v>289</v>
      </c>
    </row>
    <row r="9" spans="1:1" ht="21" customHeight="1">
      <c r="A9" s="202" t="s">
        <v>290</v>
      </c>
    </row>
    <row r="10" spans="1:1" ht="21" customHeight="1">
      <c r="A10" s="203" t="s">
        <v>291</v>
      </c>
    </row>
    <row r="11" spans="1:1" ht="21" customHeight="1">
      <c r="A11" t="s">
        <v>292</v>
      </c>
    </row>
    <row r="12" spans="1:1" ht="21" customHeight="1">
      <c r="A12" t="s">
        <v>293</v>
      </c>
    </row>
    <row r="13" spans="1:1" ht="21" customHeight="1">
      <c r="A13" t="s">
        <v>294</v>
      </c>
    </row>
    <row r="14" spans="1:1" ht="21" customHeight="1">
      <c r="A14" t="s">
        <v>303</v>
      </c>
    </row>
    <row r="15" spans="1:1" ht="21" customHeight="1">
      <c r="A15" t="s">
        <v>304</v>
      </c>
    </row>
    <row r="16" spans="1:1" ht="21" customHeight="1">
      <c r="A16" s="203" t="s">
        <v>309</v>
      </c>
    </row>
    <row r="17" spans="1:1" ht="21" customHeight="1">
      <c r="A17" s="203" t="s">
        <v>305</v>
      </c>
    </row>
    <row r="18" spans="1:1" ht="21" customHeight="1">
      <c r="A18" t="s">
        <v>310</v>
      </c>
    </row>
    <row r="19" spans="1:1" ht="21" customHeight="1">
      <c r="A19" t="s">
        <v>311</v>
      </c>
    </row>
    <row r="20" spans="1:1" ht="21" customHeight="1">
      <c r="A20" s="203" t="s">
        <v>312</v>
      </c>
    </row>
    <row r="21" spans="1:1" ht="21" customHeight="1">
      <c r="A21" t="s">
        <v>331</v>
      </c>
    </row>
    <row r="22" spans="1:1" ht="21" customHeight="1">
      <c r="A22" s="203" t="s">
        <v>332</v>
      </c>
    </row>
    <row r="23" spans="1:1" ht="21" customHeight="1">
      <c r="A23" s="203" t="s">
        <v>313</v>
      </c>
    </row>
    <row r="24" spans="1:1" ht="21" customHeight="1">
      <c r="A24" t="s">
        <v>314</v>
      </c>
    </row>
    <row r="25" spans="1:1" ht="21" customHeight="1">
      <c r="A25" s="204" t="s">
        <v>315</v>
      </c>
    </row>
    <row r="26" spans="1:1" ht="21" customHeight="1">
      <c r="A26" t="s">
        <v>316</v>
      </c>
    </row>
    <row r="27" spans="1:1" ht="21" customHeight="1">
      <c r="A27" t="s">
        <v>317</v>
      </c>
    </row>
    <row r="28" spans="1:1" ht="21" customHeight="1">
      <c r="A28" t="s">
        <v>318</v>
      </c>
    </row>
    <row r="29" spans="1:1" ht="21" customHeight="1">
      <c r="A29" s="203" t="s">
        <v>320</v>
      </c>
    </row>
    <row r="31" spans="1:1" ht="21" customHeight="1">
      <c r="A31" s="203" t="s">
        <v>321</v>
      </c>
    </row>
  </sheetData>
  <sheetProtection algorithmName="SHA-512" hashValue="apgd2tl17K4m5zxE3h6KfxIImnx+evnoIeV+CbTkZghnECzFfrFBLVj8LhMcF0/cSxL9KFbK/pts4roCXrx2uA==" saltValue="ji2x1czrfIo3sc3Aa4fK6g==" spinCount="100000" sheet="1" objects="1" scenarios="1"/>
  <phoneticPr fontId="2"/>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46"/>
  <sheetViews>
    <sheetView view="pageBreakPreview" zoomScale="85" zoomScaleNormal="84" zoomScaleSheetLayoutView="85" workbookViewId="0">
      <selection activeCell="A10" sqref="A10:D13"/>
    </sheetView>
  </sheetViews>
  <sheetFormatPr defaultRowHeight="18.75"/>
  <cols>
    <col min="1" max="21" width="4.625" style="3" customWidth="1"/>
    <col min="22" max="16384" width="9" style="3"/>
  </cols>
  <sheetData>
    <row r="1" spans="1:21" ht="18" customHeight="1">
      <c r="A1" s="281" t="s">
        <v>131</v>
      </c>
      <c r="B1" s="282"/>
      <c r="C1" s="282"/>
      <c r="D1" s="282"/>
      <c r="E1" s="282"/>
      <c r="F1" s="282"/>
      <c r="G1" s="282"/>
      <c r="H1" s="282"/>
      <c r="I1" s="282"/>
      <c r="J1" s="282"/>
      <c r="K1" s="282"/>
      <c r="L1" s="282"/>
      <c r="M1" s="282"/>
      <c r="N1" s="282"/>
      <c r="O1" s="282"/>
      <c r="P1" s="282"/>
      <c r="Q1" s="282"/>
      <c r="R1" s="282"/>
      <c r="S1" s="282"/>
      <c r="T1" s="282"/>
      <c r="U1" s="282"/>
    </row>
    <row r="2" spans="1:21" ht="18" customHeight="1">
      <c r="A2" s="282"/>
      <c r="B2" s="282"/>
      <c r="C2" s="282"/>
      <c r="D2" s="282"/>
      <c r="E2" s="282"/>
      <c r="F2" s="282"/>
      <c r="G2" s="282"/>
      <c r="H2" s="282"/>
      <c r="I2" s="282"/>
      <c r="J2" s="282"/>
      <c r="K2" s="282"/>
      <c r="L2" s="282"/>
      <c r="M2" s="282"/>
      <c r="N2" s="282"/>
      <c r="O2" s="282"/>
      <c r="P2" s="282"/>
      <c r="Q2" s="282"/>
      <c r="R2" s="282"/>
      <c r="S2" s="282"/>
      <c r="T2" s="282"/>
      <c r="U2" s="282"/>
    </row>
    <row r="3" spans="1:21" ht="9.75" customHeight="1">
      <c r="A3" s="4"/>
      <c r="B3" s="4"/>
      <c r="C3" s="4"/>
      <c r="D3" s="4"/>
      <c r="E3" s="4"/>
      <c r="F3" s="4"/>
      <c r="G3" s="4"/>
      <c r="H3" s="4"/>
      <c r="I3" s="4"/>
      <c r="J3" s="4"/>
      <c r="K3" s="4"/>
      <c r="L3" s="4"/>
      <c r="M3" s="4"/>
      <c r="N3" s="4"/>
      <c r="O3" s="4"/>
      <c r="P3" s="4"/>
      <c r="Q3" s="4"/>
      <c r="R3" s="4"/>
      <c r="S3" s="4"/>
      <c r="T3" s="4"/>
      <c r="U3" s="4"/>
    </row>
    <row r="4" spans="1:21" ht="10.5" customHeight="1">
      <c r="A4" s="283"/>
      <c r="B4" s="283"/>
      <c r="C4" s="283"/>
      <c r="D4" s="283"/>
      <c r="E4" s="283"/>
      <c r="F4" s="283"/>
      <c r="G4" s="283"/>
      <c r="H4" s="283"/>
      <c r="I4" s="283"/>
      <c r="J4" s="283"/>
      <c r="K4" s="283"/>
      <c r="L4" s="283"/>
      <c r="M4" s="283"/>
      <c r="N4" s="283"/>
      <c r="O4" s="283"/>
      <c r="P4" s="283"/>
      <c r="Q4" s="283"/>
      <c r="R4" s="283"/>
      <c r="S4" s="283"/>
      <c r="T4" s="283"/>
      <c r="U4" s="283"/>
    </row>
    <row r="5" spans="1:21" ht="18.75" customHeight="1">
      <c r="A5" s="284" t="s">
        <v>334</v>
      </c>
      <c r="B5" s="285"/>
      <c r="C5" s="285"/>
      <c r="D5" s="285"/>
      <c r="E5" s="268"/>
      <c r="F5" s="268"/>
      <c r="G5" s="268"/>
      <c r="H5" s="268"/>
      <c r="I5" s="268"/>
      <c r="J5" s="268"/>
      <c r="K5" s="268"/>
      <c r="L5" s="268"/>
      <c r="M5" s="268"/>
      <c r="N5" s="269" t="s">
        <v>16</v>
      </c>
      <c r="O5" s="270"/>
      <c r="P5" s="270"/>
      <c r="Q5" s="270"/>
      <c r="R5" s="270"/>
      <c r="S5" s="270"/>
      <c r="T5" s="270"/>
      <c r="U5" s="270"/>
    </row>
    <row r="6" spans="1:21" ht="18.75" customHeight="1">
      <c r="A6" s="286"/>
      <c r="B6" s="287"/>
      <c r="C6" s="287"/>
      <c r="D6" s="287"/>
      <c r="E6" s="268"/>
      <c r="F6" s="268"/>
      <c r="G6" s="268"/>
      <c r="H6" s="268"/>
      <c r="I6" s="268"/>
      <c r="J6" s="268"/>
      <c r="K6" s="268"/>
      <c r="L6" s="268"/>
      <c r="M6" s="268"/>
      <c r="N6" s="269"/>
      <c r="O6" s="270"/>
      <c r="P6" s="270"/>
      <c r="Q6" s="270"/>
      <c r="R6" s="270"/>
      <c r="S6" s="270"/>
      <c r="T6" s="270"/>
      <c r="U6" s="270"/>
    </row>
    <row r="7" spans="1:21" ht="18.75" customHeight="1">
      <c r="A7" s="207" t="s">
        <v>333</v>
      </c>
      <c r="B7" s="208"/>
      <c r="C7" s="208"/>
      <c r="D7" s="209"/>
      <c r="E7" s="210"/>
      <c r="F7" s="211"/>
      <c r="G7" s="211"/>
      <c r="H7" s="211"/>
      <c r="I7" s="211"/>
      <c r="J7" s="211"/>
      <c r="K7" s="211"/>
      <c r="L7" s="211"/>
      <c r="M7" s="212"/>
      <c r="N7" s="197"/>
      <c r="O7" s="198"/>
      <c r="P7" s="198"/>
      <c r="Q7" s="198"/>
      <c r="R7" s="198"/>
      <c r="S7" s="198"/>
      <c r="T7" s="198"/>
      <c r="U7" s="198"/>
    </row>
    <row r="8" spans="1:21" ht="18.75" customHeight="1">
      <c r="A8" s="263" t="s">
        <v>335</v>
      </c>
      <c r="B8" s="264"/>
      <c r="C8" s="264"/>
      <c r="D8" s="264"/>
      <c r="E8" s="267"/>
      <c r="F8" s="267"/>
      <c r="G8" s="267"/>
      <c r="H8" s="267"/>
      <c r="I8" s="267"/>
      <c r="J8" s="267"/>
      <c r="K8" s="267"/>
      <c r="L8" s="267"/>
      <c r="M8" s="267"/>
      <c r="N8" s="269" t="s">
        <v>17</v>
      </c>
      <c r="O8" s="270"/>
      <c r="P8" s="270"/>
      <c r="Q8" s="270"/>
      <c r="R8" s="270"/>
      <c r="S8" s="270"/>
      <c r="T8" s="270"/>
      <c r="U8" s="270"/>
    </row>
    <row r="9" spans="1:21" ht="18.75" customHeight="1">
      <c r="A9" s="265"/>
      <c r="B9" s="266"/>
      <c r="C9" s="266"/>
      <c r="D9" s="266"/>
      <c r="E9" s="268"/>
      <c r="F9" s="268"/>
      <c r="G9" s="268"/>
      <c r="H9" s="268"/>
      <c r="I9" s="268"/>
      <c r="J9" s="268"/>
      <c r="K9" s="268"/>
      <c r="L9" s="268"/>
      <c r="M9" s="268"/>
      <c r="N9" s="271"/>
      <c r="O9" s="272"/>
      <c r="P9" s="272"/>
      <c r="Q9" s="272"/>
      <c r="R9" s="272"/>
      <c r="S9" s="272"/>
      <c r="T9" s="272"/>
      <c r="U9" s="272"/>
    </row>
    <row r="10" spans="1:21" ht="22.5" customHeight="1">
      <c r="A10" s="273" t="s">
        <v>336</v>
      </c>
      <c r="B10" s="274"/>
      <c r="C10" s="274"/>
      <c r="D10" s="274"/>
      <c r="E10" s="5" t="s">
        <v>3</v>
      </c>
      <c r="F10" s="278"/>
      <c r="G10" s="278"/>
      <c r="H10" s="278"/>
      <c r="I10" s="279"/>
      <c r="J10" s="279"/>
      <c r="K10" s="279"/>
      <c r="L10" s="279"/>
      <c r="M10" s="279"/>
      <c r="N10" s="279"/>
      <c r="O10" s="279"/>
      <c r="P10" s="279"/>
      <c r="Q10" s="279"/>
      <c r="R10" s="279"/>
      <c r="S10" s="279"/>
      <c r="T10" s="279"/>
      <c r="U10" s="280"/>
    </row>
    <row r="11" spans="1:21" ht="22.5" customHeight="1">
      <c r="A11" s="273"/>
      <c r="B11" s="274"/>
      <c r="C11" s="274"/>
      <c r="D11" s="274"/>
      <c r="E11" s="275"/>
      <c r="F11" s="276"/>
      <c r="G11" s="276"/>
      <c r="H11" s="276"/>
      <c r="I11" s="276"/>
      <c r="J11" s="276"/>
      <c r="K11" s="276"/>
      <c r="L11" s="276"/>
      <c r="M11" s="276"/>
      <c r="N11" s="276"/>
      <c r="O11" s="276"/>
      <c r="P11" s="276"/>
      <c r="Q11" s="276"/>
      <c r="R11" s="276"/>
      <c r="S11" s="276"/>
      <c r="T11" s="276"/>
      <c r="U11" s="277"/>
    </row>
    <row r="12" spans="1:21" ht="18.75" customHeight="1">
      <c r="A12" s="273" t="s">
        <v>4</v>
      </c>
      <c r="B12" s="274"/>
      <c r="C12" s="274"/>
      <c r="D12" s="288"/>
      <c r="E12" s="279" t="s">
        <v>5</v>
      </c>
      <c r="F12" s="279"/>
      <c r="G12" s="290"/>
      <c r="H12" s="290"/>
      <c r="I12" s="290"/>
      <c r="J12" s="290"/>
      <c r="K12" s="290"/>
      <c r="L12" s="290"/>
      <c r="M12" s="292" t="s">
        <v>6</v>
      </c>
      <c r="N12" s="292"/>
      <c r="O12" s="294"/>
      <c r="P12" s="290"/>
      <c r="Q12" s="290"/>
      <c r="R12" s="290"/>
      <c r="S12" s="290"/>
      <c r="T12" s="290"/>
      <c r="U12" s="295"/>
    </row>
    <row r="13" spans="1:21" ht="18.75" customHeight="1">
      <c r="A13" s="273"/>
      <c r="B13" s="274"/>
      <c r="C13" s="274"/>
      <c r="D13" s="288"/>
      <c r="E13" s="289"/>
      <c r="F13" s="289"/>
      <c r="G13" s="291"/>
      <c r="H13" s="291"/>
      <c r="I13" s="291"/>
      <c r="J13" s="291"/>
      <c r="K13" s="291"/>
      <c r="L13" s="291"/>
      <c r="M13" s="293"/>
      <c r="N13" s="293"/>
      <c r="O13" s="291"/>
      <c r="P13" s="291"/>
      <c r="Q13" s="291"/>
      <c r="R13" s="291"/>
      <c r="S13" s="291"/>
      <c r="T13" s="291"/>
      <c r="U13" s="296"/>
    </row>
    <row r="14" spans="1:21" ht="10.5" customHeight="1">
      <c r="A14" s="6"/>
      <c r="B14" s="6"/>
      <c r="C14" s="6"/>
      <c r="D14" s="6"/>
      <c r="E14" s="6"/>
      <c r="F14" s="6"/>
      <c r="G14" s="6"/>
      <c r="H14" s="6"/>
      <c r="I14" s="6"/>
      <c r="J14" s="6"/>
      <c r="K14" s="6"/>
      <c r="L14" s="6"/>
      <c r="M14" s="7"/>
      <c r="N14" s="7"/>
      <c r="O14" s="7"/>
      <c r="P14" s="6"/>
      <c r="Q14" s="6"/>
      <c r="R14" s="6"/>
      <c r="S14" s="6"/>
      <c r="T14" s="6"/>
      <c r="U14" s="6"/>
    </row>
    <row r="15" spans="1:21" ht="17.25" customHeight="1">
      <c r="A15" s="243" t="s">
        <v>18</v>
      </c>
      <c r="B15" s="244"/>
      <c r="C15" s="241" t="s">
        <v>126</v>
      </c>
      <c r="D15" s="242"/>
      <c r="E15" s="235" t="s">
        <v>7</v>
      </c>
      <c r="F15" s="221">
        <f>IF(リスト!J6="","",リスト!J6)</f>
        <v>0</v>
      </c>
      <c r="G15" s="221"/>
      <c r="H15" s="221"/>
      <c r="I15" s="219" t="s">
        <v>8</v>
      </c>
      <c r="J15" s="223" t="s">
        <v>9</v>
      </c>
      <c r="K15" s="223"/>
      <c r="L15" s="223" t="s">
        <v>10</v>
      </c>
      <c r="M15" s="260">
        <v>2000</v>
      </c>
      <c r="N15" s="260"/>
      <c r="O15" s="260"/>
      <c r="P15" s="223" t="s">
        <v>11</v>
      </c>
      <c r="Q15" s="227" t="s">
        <v>12</v>
      </c>
      <c r="R15" s="213">
        <f>IF(F15="","",F15*M15)</f>
        <v>0</v>
      </c>
      <c r="S15" s="213"/>
      <c r="T15" s="213"/>
      <c r="U15" s="215" t="s">
        <v>11</v>
      </c>
    </row>
    <row r="16" spans="1:21" ht="17.25" customHeight="1">
      <c r="A16" s="245"/>
      <c r="B16" s="246"/>
      <c r="C16" s="242"/>
      <c r="D16" s="242"/>
      <c r="E16" s="236"/>
      <c r="F16" s="222"/>
      <c r="G16" s="222"/>
      <c r="H16" s="222"/>
      <c r="I16" s="220"/>
      <c r="J16" s="224"/>
      <c r="K16" s="224"/>
      <c r="L16" s="224"/>
      <c r="M16" s="261"/>
      <c r="N16" s="261"/>
      <c r="O16" s="261"/>
      <c r="P16" s="224"/>
      <c r="Q16" s="228"/>
      <c r="R16" s="214"/>
      <c r="S16" s="214"/>
      <c r="T16" s="214"/>
      <c r="U16" s="216"/>
    </row>
    <row r="17" spans="1:21" ht="17.25" customHeight="1">
      <c r="A17" s="245"/>
      <c r="B17" s="246"/>
      <c r="C17" s="241" t="s">
        <v>127</v>
      </c>
      <c r="D17" s="242"/>
      <c r="E17" s="262" t="s">
        <v>7</v>
      </c>
      <c r="F17" s="221">
        <f>IF(リスト!J7="","",リスト!J7)</f>
        <v>0</v>
      </c>
      <c r="G17" s="221"/>
      <c r="H17" s="221"/>
      <c r="I17" s="262" t="s">
        <v>8</v>
      </c>
      <c r="J17" s="256" t="s">
        <v>9</v>
      </c>
      <c r="K17" s="256"/>
      <c r="L17" s="256" t="s">
        <v>10</v>
      </c>
      <c r="M17" s="255">
        <v>4000</v>
      </c>
      <c r="N17" s="255"/>
      <c r="O17" s="255"/>
      <c r="P17" s="256" t="s">
        <v>11</v>
      </c>
      <c r="Q17" s="258" t="s">
        <v>12</v>
      </c>
      <c r="R17" s="213">
        <f>IF(F17="","",F17*M17)</f>
        <v>0</v>
      </c>
      <c r="S17" s="213"/>
      <c r="T17" s="213"/>
      <c r="U17" s="253" t="s">
        <v>11</v>
      </c>
    </row>
    <row r="18" spans="1:21" ht="17.25" customHeight="1">
      <c r="A18" s="245"/>
      <c r="B18" s="246"/>
      <c r="C18" s="242"/>
      <c r="D18" s="242"/>
      <c r="E18" s="262"/>
      <c r="F18" s="222"/>
      <c r="G18" s="222"/>
      <c r="H18" s="222"/>
      <c r="I18" s="262"/>
      <c r="J18" s="257"/>
      <c r="K18" s="257"/>
      <c r="L18" s="257"/>
      <c r="M18" s="255"/>
      <c r="N18" s="255"/>
      <c r="O18" s="255"/>
      <c r="P18" s="257"/>
      <c r="Q18" s="259"/>
      <c r="R18" s="214"/>
      <c r="S18" s="214"/>
      <c r="T18" s="214"/>
      <c r="U18" s="254"/>
    </row>
    <row r="19" spans="1:21" ht="17.25" customHeight="1">
      <c r="A19" s="245"/>
      <c r="B19" s="246"/>
      <c r="C19" s="241" t="s">
        <v>128</v>
      </c>
      <c r="D19" s="242"/>
      <c r="E19" s="235" t="s">
        <v>7</v>
      </c>
      <c r="F19" s="221">
        <f>IF(リスト!J8="","",リスト!J8)</f>
        <v>0</v>
      </c>
      <c r="G19" s="221"/>
      <c r="H19" s="221"/>
      <c r="I19" s="219" t="s">
        <v>8</v>
      </c>
      <c r="J19" s="223" t="s">
        <v>9</v>
      </c>
      <c r="K19" s="223"/>
      <c r="L19" s="223" t="s">
        <v>10</v>
      </c>
      <c r="M19" s="260">
        <v>6000</v>
      </c>
      <c r="N19" s="260"/>
      <c r="O19" s="260"/>
      <c r="P19" s="223" t="s">
        <v>11</v>
      </c>
      <c r="Q19" s="227" t="s">
        <v>12</v>
      </c>
      <c r="R19" s="213">
        <f>IF(F19="","",F19*M19)</f>
        <v>0</v>
      </c>
      <c r="S19" s="213"/>
      <c r="T19" s="213"/>
      <c r="U19" s="215" t="s">
        <v>11</v>
      </c>
    </row>
    <row r="20" spans="1:21" ht="17.25" customHeight="1">
      <c r="A20" s="245"/>
      <c r="B20" s="246"/>
      <c r="C20" s="242"/>
      <c r="D20" s="242"/>
      <c r="E20" s="236"/>
      <c r="F20" s="222"/>
      <c r="G20" s="222"/>
      <c r="H20" s="222"/>
      <c r="I20" s="220"/>
      <c r="J20" s="224"/>
      <c r="K20" s="224"/>
      <c r="L20" s="224"/>
      <c r="M20" s="261"/>
      <c r="N20" s="261"/>
      <c r="O20" s="261"/>
      <c r="P20" s="224"/>
      <c r="Q20" s="228"/>
      <c r="R20" s="214"/>
      <c r="S20" s="214"/>
      <c r="T20" s="214"/>
      <c r="U20" s="216"/>
    </row>
    <row r="21" spans="1:21" ht="17.25" customHeight="1">
      <c r="A21" s="245"/>
      <c r="B21" s="246"/>
      <c r="C21" s="241" t="s">
        <v>129</v>
      </c>
      <c r="D21" s="242"/>
      <c r="E21" s="262" t="s">
        <v>7</v>
      </c>
      <c r="F21" s="221">
        <f>IF(リスト!J9="0","",リスト!J9)</f>
        <v>0</v>
      </c>
      <c r="G21" s="221"/>
      <c r="H21" s="221"/>
      <c r="I21" s="262" t="s">
        <v>8</v>
      </c>
      <c r="J21" s="256" t="s">
        <v>9</v>
      </c>
      <c r="K21" s="256"/>
      <c r="L21" s="256" t="s">
        <v>10</v>
      </c>
      <c r="M21" s="255">
        <v>8000</v>
      </c>
      <c r="N21" s="255"/>
      <c r="O21" s="255"/>
      <c r="P21" s="256" t="s">
        <v>11</v>
      </c>
      <c r="Q21" s="258" t="s">
        <v>12</v>
      </c>
      <c r="R21" s="213">
        <f>IF(F21="","",F21*M21)</f>
        <v>0</v>
      </c>
      <c r="S21" s="213"/>
      <c r="T21" s="213"/>
      <c r="U21" s="253" t="s">
        <v>11</v>
      </c>
    </row>
    <row r="22" spans="1:21" ht="17.25" customHeight="1">
      <c r="A22" s="245"/>
      <c r="B22" s="246"/>
      <c r="C22" s="242"/>
      <c r="D22" s="242"/>
      <c r="E22" s="262"/>
      <c r="F22" s="222"/>
      <c r="G22" s="222"/>
      <c r="H22" s="222"/>
      <c r="I22" s="262"/>
      <c r="J22" s="257"/>
      <c r="K22" s="257"/>
      <c r="L22" s="257"/>
      <c r="M22" s="255"/>
      <c r="N22" s="255"/>
      <c r="O22" s="255"/>
      <c r="P22" s="257"/>
      <c r="Q22" s="259"/>
      <c r="R22" s="214"/>
      <c r="S22" s="214"/>
      <c r="T22" s="214"/>
      <c r="U22" s="254"/>
    </row>
    <row r="23" spans="1:21" ht="17.25" customHeight="1">
      <c r="A23" s="245"/>
      <c r="B23" s="246"/>
      <c r="C23" s="241" t="s">
        <v>130</v>
      </c>
      <c r="D23" s="242"/>
      <c r="E23" s="235" t="s">
        <v>7</v>
      </c>
      <c r="F23" s="221">
        <f>IF(リスト!J10="","",リスト!J10)</f>
        <v>0</v>
      </c>
      <c r="G23" s="221"/>
      <c r="H23" s="221"/>
      <c r="I23" s="219" t="s">
        <v>8</v>
      </c>
      <c r="J23" s="223" t="s">
        <v>9</v>
      </c>
      <c r="K23" s="223"/>
      <c r="L23" s="223" t="s">
        <v>10</v>
      </c>
      <c r="M23" s="260">
        <v>10000</v>
      </c>
      <c r="N23" s="260"/>
      <c r="O23" s="260"/>
      <c r="P23" s="223" t="s">
        <v>11</v>
      </c>
      <c r="Q23" s="227" t="s">
        <v>12</v>
      </c>
      <c r="R23" s="213">
        <f>IF(F23="","",F23*M23)</f>
        <v>0</v>
      </c>
      <c r="S23" s="213"/>
      <c r="T23" s="213"/>
      <c r="U23" s="215" t="s">
        <v>11</v>
      </c>
    </row>
    <row r="24" spans="1:21" ht="17.25" customHeight="1">
      <c r="A24" s="245"/>
      <c r="B24" s="246"/>
      <c r="C24" s="242"/>
      <c r="D24" s="242"/>
      <c r="E24" s="236"/>
      <c r="F24" s="222"/>
      <c r="G24" s="222"/>
      <c r="H24" s="222"/>
      <c r="I24" s="220"/>
      <c r="J24" s="224"/>
      <c r="K24" s="224"/>
      <c r="L24" s="224"/>
      <c r="M24" s="261"/>
      <c r="N24" s="261"/>
      <c r="O24" s="261"/>
      <c r="P24" s="224"/>
      <c r="Q24" s="228"/>
      <c r="R24" s="214"/>
      <c r="S24" s="214"/>
      <c r="T24" s="214"/>
      <c r="U24" s="216"/>
    </row>
    <row r="25" spans="1:21" ht="17.25" customHeight="1">
      <c r="A25" s="245"/>
      <c r="B25" s="246"/>
      <c r="C25" s="249" t="s">
        <v>133</v>
      </c>
      <c r="D25" s="250"/>
      <c r="E25" s="219" t="s">
        <v>7</v>
      </c>
      <c r="F25" s="221">
        <f>IF(リスト!J13="","",リスト!J13)</f>
        <v>0</v>
      </c>
      <c r="G25" s="221"/>
      <c r="H25" s="221"/>
      <c r="I25" s="219" t="s">
        <v>8</v>
      </c>
      <c r="J25" s="223" t="s">
        <v>134</v>
      </c>
      <c r="K25" s="223"/>
      <c r="L25" s="223" t="s">
        <v>10</v>
      </c>
      <c r="M25" s="225">
        <v>3000</v>
      </c>
      <c r="N25" s="225"/>
      <c r="O25" s="225"/>
      <c r="P25" s="223" t="s">
        <v>11</v>
      </c>
      <c r="Q25" s="227" t="s">
        <v>12</v>
      </c>
      <c r="R25" s="213">
        <f>IF(F25="","",F25*M25)</f>
        <v>0</v>
      </c>
      <c r="S25" s="213"/>
      <c r="T25" s="213"/>
      <c r="U25" s="215" t="s">
        <v>11</v>
      </c>
    </row>
    <row r="26" spans="1:21" ht="17.25" customHeight="1">
      <c r="A26" s="247"/>
      <c r="B26" s="248"/>
      <c r="C26" s="251"/>
      <c r="D26" s="252"/>
      <c r="E26" s="220"/>
      <c r="F26" s="222"/>
      <c r="G26" s="222"/>
      <c r="H26" s="222"/>
      <c r="I26" s="220"/>
      <c r="J26" s="224"/>
      <c r="K26" s="224"/>
      <c r="L26" s="224"/>
      <c r="M26" s="226"/>
      <c r="N26" s="226"/>
      <c r="O26" s="226"/>
      <c r="P26" s="224"/>
      <c r="Q26" s="228"/>
      <c r="R26" s="214"/>
      <c r="S26" s="214"/>
      <c r="T26" s="214"/>
      <c r="U26" s="216"/>
    </row>
    <row r="27" spans="1:21" ht="17.25" customHeight="1">
      <c r="A27" s="217" t="s">
        <v>295</v>
      </c>
      <c r="B27" s="218"/>
      <c r="C27" s="218"/>
      <c r="D27" s="218"/>
      <c r="E27" s="219" t="s">
        <v>7</v>
      </c>
      <c r="F27" s="221">
        <f>IF(リスト!J15="","",リスト!J15)</f>
        <v>0</v>
      </c>
      <c r="G27" s="221"/>
      <c r="H27" s="221"/>
      <c r="I27" s="219" t="s">
        <v>8</v>
      </c>
      <c r="J27" s="223" t="s">
        <v>9</v>
      </c>
      <c r="K27" s="223"/>
      <c r="L27" s="223" t="s">
        <v>10</v>
      </c>
      <c r="M27" s="225">
        <v>3000</v>
      </c>
      <c r="N27" s="225"/>
      <c r="O27" s="225"/>
      <c r="P27" s="223" t="s">
        <v>11</v>
      </c>
      <c r="Q27" s="227" t="s">
        <v>12</v>
      </c>
      <c r="R27" s="213">
        <f>IF(F27="","",F27*M27)</f>
        <v>0</v>
      </c>
      <c r="S27" s="213"/>
      <c r="T27" s="213"/>
      <c r="U27" s="215" t="s">
        <v>11</v>
      </c>
    </row>
    <row r="28" spans="1:21" ht="17.25" customHeight="1">
      <c r="A28" s="218"/>
      <c r="B28" s="218"/>
      <c r="C28" s="218"/>
      <c r="D28" s="218"/>
      <c r="E28" s="220"/>
      <c r="F28" s="222"/>
      <c r="G28" s="222"/>
      <c r="H28" s="222"/>
      <c r="I28" s="220"/>
      <c r="J28" s="224"/>
      <c r="K28" s="224"/>
      <c r="L28" s="224"/>
      <c r="M28" s="226"/>
      <c r="N28" s="226"/>
      <c r="O28" s="226"/>
      <c r="P28" s="224"/>
      <c r="Q28" s="228"/>
      <c r="R28" s="214"/>
      <c r="S28" s="214"/>
      <c r="T28" s="214"/>
      <c r="U28" s="216"/>
    </row>
    <row r="29" spans="1:21" ht="17.25" customHeight="1">
      <c r="A29" s="241" t="s">
        <v>132</v>
      </c>
      <c r="B29" s="242"/>
      <c r="C29" s="242"/>
      <c r="D29" s="242"/>
      <c r="E29" s="219" t="s">
        <v>7</v>
      </c>
      <c r="F29" s="221">
        <f>IF(リスト!J18="","",リスト!J18)</f>
        <v>0</v>
      </c>
      <c r="G29" s="221"/>
      <c r="H29" s="221"/>
      <c r="I29" s="219" t="s">
        <v>8</v>
      </c>
      <c r="J29" s="223" t="s">
        <v>9</v>
      </c>
      <c r="K29" s="223"/>
      <c r="L29" s="223" t="s">
        <v>10</v>
      </c>
      <c r="M29" s="225">
        <v>500</v>
      </c>
      <c r="N29" s="225"/>
      <c r="O29" s="225"/>
      <c r="P29" s="223" t="s">
        <v>11</v>
      </c>
      <c r="Q29" s="227" t="s">
        <v>12</v>
      </c>
      <c r="R29" s="213">
        <f>IF(F29="","",F29*M29)</f>
        <v>0</v>
      </c>
      <c r="S29" s="213"/>
      <c r="T29" s="213"/>
      <c r="U29" s="215" t="s">
        <v>11</v>
      </c>
    </row>
    <row r="30" spans="1:21" ht="17.25" customHeight="1">
      <c r="A30" s="242"/>
      <c r="B30" s="242"/>
      <c r="C30" s="242"/>
      <c r="D30" s="242"/>
      <c r="E30" s="220"/>
      <c r="F30" s="222"/>
      <c r="G30" s="222"/>
      <c r="H30" s="222"/>
      <c r="I30" s="220"/>
      <c r="J30" s="224"/>
      <c r="K30" s="224"/>
      <c r="L30" s="224"/>
      <c r="M30" s="226"/>
      <c r="N30" s="226"/>
      <c r="O30" s="226"/>
      <c r="P30" s="224"/>
      <c r="Q30" s="228"/>
      <c r="R30" s="214"/>
      <c r="S30" s="214"/>
      <c r="T30" s="214"/>
      <c r="U30" s="216"/>
    </row>
    <row r="31" spans="1:21" ht="17.25" customHeight="1">
      <c r="A31" s="241" t="s">
        <v>135</v>
      </c>
      <c r="B31" s="242"/>
      <c r="C31" s="242"/>
      <c r="D31" s="242"/>
      <c r="E31" s="219" t="s">
        <v>7</v>
      </c>
      <c r="F31" s="221">
        <f>IF(リスト!J19="","",リスト!J19)</f>
        <v>0</v>
      </c>
      <c r="G31" s="221"/>
      <c r="H31" s="221"/>
      <c r="I31" s="219" t="s">
        <v>8</v>
      </c>
      <c r="J31" s="223" t="s">
        <v>113</v>
      </c>
      <c r="K31" s="223"/>
      <c r="L31" s="223" t="s">
        <v>10</v>
      </c>
      <c r="M31" s="225">
        <v>500</v>
      </c>
      <c r="N31" s="225"/>
      <c r="O31" s="225"/>
      <c r="P31" s="223" t="s">
        <v>11</v>
      </c>
      <c r="Q31" s="227" t="s">
        <v>12</v>
      </c>
      <c r="R31" s="213">
        <f>IF(F31="","",F31*M31)</f>
        <v>0</v>
      </c>
      <c r="S31" s="213"/>
      <c r="T31" s="213"/>
      <c r="U31" s="215" t="s">
        <v>11</v>
      </c>
    </row>
    <row r="32" spans="1:21" ht="17.25" customHeight="1">
      <c r="A32" s="242"/>
      <c r="B32" s="242"/>
      <c r="C32" s="242"/>
      <c r="D32" s="242"/>
      <c r="E32" s="220"/>
      <c r="F32" s="222"/>
      <c r="G32" s="222"/>
      <c r="H32" s="222"/>
      <c r="I32" s="220"/>
      <c r="J32" s="224"/>
      <c r="K32" s="224"/>
      <c r="L32" s="224"/>
      <c r="M32" s="226"/>
      <c r="N32" s="226"/>
      <c r="O32" s="226"/>
      <c r="P32" s="224"/>
      <c r="Q32" s="228"/>
      <c r="R32" s="214"/>
      <c r="S32" s="214"/>
      <c r="T32" s="214"/>
      <c r="U32" s="216"/>
    </row>
    <row r="33" spans="1:24" ht="17.25" customHeight="1">
      <c r="A33" s="241" t="s">
        <v>327</v>
      </c>
      <c r="B33" s="242"/>
      <c r="C33" s="242"/>
      <c r="D33" s="242"/>
      <c r="E33" s="219" t="s">
        <v>7</v>
      </c>
      <c r="F33" s="221">
        <f>IF(リスト!J20="","",リスト!J20)</f>
        <v>0</v>
      </c>
      <c r="G33" s="221"/>
      <c r="H33" s="221"/>
      <c r="I33" s="219" t="s">
        <v>8</v>
      </c>
      <c r="J33" s="223" t="s">
        <v>328</v>
      </c>
      <c r="K33" s="223"/>
      <c r="L33" s="223" t="s">
        <v>10</v>
      </c>
      <c r="M33" s="225">
        <v>500</v>
      </c>
      <c r="N33" s="225"/>
      <c r="O33" s="225"/>
      <c r="P33" s="223" t="s">
        <v>11</v>
      </c>
      <c r="Q33" s="227" t="s">
        <v>12</v>
      </c>
      <c r="R33" s="213">
        <f>IF(F33="","",F33*M33)</f>
        <v>0</v>
      </c>
      <c r="S33" s="213"/>
      <c r="T33" s="213"/>
      <c r="U33" s="215" t="s">
        <v>11</v>
      </c>
    </row>
    <row r="34" spans="1:24" ht="17.25" customHeight="1">
      <c r="A34" s="242"/>
      <c r="B34" s="242"/>
      <c r="C34" s="242"/>
      <c r="D34" s="242"/>
      <c r="E34" s="220"/>
      <c r="F34" s="222"/>
      <c r="G34" s="222"/>
      <c r="H34" s="222"/>
      <c r="I34" s="220"/>
      <c r="J34" s="224"/>
      <c r="K34" s="224"/>
      <c r="L34" s="224"/>
      <c r="M34" s="226"/>
      <c r="N34" s="226"/>
      <c r="O34" s="226"/>
      <c r="P34" s="224"/>
      <c r="Q34" s="228"/>
      <c r="R34" s="214"/>
      <c r="S34" s="214"/>
      <c r="T34" s="214"/>
      <c r="U34" s="216"/>
    </row>
    <row r="35" spans="1:24" ht="17.25" customHeight="1">
      <c r="A35" s="229" t="s">
        <v>245</v>
      </c>
      <c r="B35" s="230"/>
      <c r="C35" s="230"/>
      <c r="D35" s="231"/>
      <c r="E35" s="235" t="s">
        <v>7</v>
      </c>
      <c r="F35" s="221">
        <f>IF(リスト!J21="","",リスト!J21)</f>
        <v>0</v>
      </c>
      <c r="G35" s="221"/>
      <c r="H35" s="221"/>
      <c r="I35" s="219" t="s">
        <v>8</v>
      </c>
      <c r="J35" s="219" t="s">
        <v>246</v>
      </c>
      <c r="K35" s="219"/>
      <c r="L35" s="219" t="s">
        <v>10</v>
      </c>
      <c r="M35" s="225">
        <v>800</v>
      </c>
      <c r="N35" s="225"/>
      <c r="O35" s="225"/>
      <c r="P35" s="219" t="s">
        <v>11</v>
      </c>
      <c r="Q35" s="237" t="s">
        <v>12</v>
      </c>
      <c r="R35" s="213">
        <f>IF(F35="","",F35*M35)</f>
        <v>0</v>
      </c>
      <c r="S35" s="213"/>
      <c r="T35" s="213"/>
      <c r="U35" s="239" t="s">
        <v>11</v>
      </c>
    </row>
    <row r="36" spans="1:24" ht="17.25" customHeight="1">
      <c r="A36" s="232"/>
      <c r="B36" s="233"/>
      <c r="C36" s="233"/>
      <c r="D36" s="234"/>
      <c r="E36" s="236"/>
      <c r="F36" s="222"/>
      <c r="G36" s="222"/>
      <c r="H36" s="222"/>
      <c r="I36" s="220"/>
      <c r="J36" s="220"/>
      <c r="K36" s="220"/>
      <c r="L36" s="220"/>
      <c r="M36" s="226"/>
      <c r="N36" s="226"/>
      <c r="O36" s="226"/>
      <c r="P36" s="220"/>
      <c r="Q36" s="238"/>
      <c r="R36" s="214"/>
      <c r="S36" s="214"/>
      <c r="T36" s="214"/>
      <c r="U36" s="240"/>
    </row>
    <row r="37" spans="1:24" ht="17.25" customHeight="1">
      <c r="A37" s="297" t="s">
        <v>247</v>
      </c>
      <c r="B37" s="298"/>
      <c r="C37" s="298"/>
      <c r="D37" s="299"/>
      <c r="E37" s="235" t="s">
        <v>7</v>
      </c>
      <c r="F37" s="221">
        <f>IF(リスト!J23="","",リスト!J23)</f>
        <v>0</v>
      </c>
      <c r="G37" s="221"/>
      <c r="H37" s="221"/>
      <c r="I37" s="219" t="s">
        <v>8</v>
      </c>
      <c r="J37" s="219" t="s">
        <v>248</v>
      </c>
      <c r="K37" s="219"/>
      <c r="L37" s="219" t="s">
        <v>10</v>
      </c>
      <c r="M37" s="225">
        <v>2500</v>
      </c>
      <c r="N37" s="225"/>
      <c r="O37" s="225"/>
      <c r="P37" s="219" t="s">
        <v>11</v>
      </c>
      <c r="Q37" s="237" t="s">
        <v>12</v>
      </c>
      <c r="R37" s="213">
        <f>IF(F37="","",F37*M37)</f>
        <v>0</v>
      </c>
      <c r="S37" s="213"/>
      <c r="T37" s="213"/>
      <c r="U37" s="239" t="s">
        <v>11</v>
      </c>
    </row>
    <row r="38" spans="1:24" ht="17.25" customHeight="1">
      <c r="A38" s="300"/>
      <c r="B38" s="301"/>
      <c r="C38" s="301"/>
      <c r="D38" s="302"/>
      <c r="E38" s="236"/>
      <c r="F38" s="222"/>
      <c r="G38" s="222"/>
      <c r="H38" s="222"/>
      <c r="I38" s="220"/>
      <c r="J38" s="220"/>
      <c r="K38" s="220"/>
      <c r="L38" s="220"/>
      <c r="M38" s="226"/>
      <c r="N38" s="226"/>
      <c r="O38" s="226"/>
      <c r="P38" s="220"/>
      <c r="Q38" s="238"/>
      <c r="R38" s="214"/>
      <c r="S38" s="214"/>
      <c r="T38" s="214"/>
      <c r="U38" s="240"/>
    </row>
    <row r="39" spans="1:24" ht="17.25" customHeight="1">
      <c r="A39" s="327" t="s">
        <v>13</v>
      </c>
      <c r="B39" s="328"/>
      <c r="C39" s="328"/>
      <c r="D39" s="328"/>
      <c r="E39" s="219" t="s">
        <v>7</v>
      </c>
      <c r="F39" s="221">
        <f>IF(リスト!J25="","",リスト!J25)</f>
        <v>0</v>
      </c>
      <c r="G39" s="221"/>
      <c r="H39" s="221"/>
      <c r="I39" s="219" t="s">
        <v>8</v>
      </c>
      <c r="J39" s="223" t="s">
        <v>14</v>
      </c>
      <c r="K39" s="223"/>
      <c r="L39" s="223" t="s">
        <v>10</v>
      </c>
      <c r="M39" s="310">
        <v>1000</v>
      </c>
      <c r="N39" s="310"/>
      <c r="O39" s="310"/>
      <c r="P39" s="223" t="s">
        <v>11</v>
      </c>
      <c r="Q39" s="227" t="s">
        <v>12</v>
      </c>
      <c r="R39" s="213">
        <f>IF(F39="","",F39*M39)</f>
        <v>0</v>
      </c>
      <c r="S39" s="213"/>
      <c r="T39" s="213"/>
      <c r="U39" s="215" t="s">
        <v>11</v>
      </c>
    </row>
    <row r="40" spans="1:24" ht="17.25" customHeight="1">
      <c r="A40" s="328"/>
      <c r="B40" s="328"/>
      <c r="C40" s="328"/>
      <c r="D40" s="328"/>
      <c r="E40" s="220"/>
      <c r="F40" s="222"/>
      <c r="G40" s="222"/>
      <c r="H40" s="222"/>
      <c r="I40" s="220"/>
      <c r="J40" s="224"/>
      <c r="K40" s="224"/>
      <c r="L40" s="224"/>
      <c r="M40" s="311"/>
      <c r="N40" s="311"/>
      <c r="O40" s="311"/>
      <c r="P40" s="224"/>
      <c r="Q40" s="228"/>
      <c r="R40" s="214"/>
      <c r="S40" s="214"/>
      <c r="T40" s="214"/>
      <c r="U40" s="216"/>
    </row>
    <row r="41" spans="1:24" ht="14.65" customHeight="1" thickBot="1">
      <c r="A41" s="8"/>
      <c r="B41" s="8"/>
      <c r="C41" s="8"/>
      <c r="D41" s="8"/>
      <c r="E41" s="8"/>
      <c r="F41" s="9"/>
      <c r="G41" s="9"/>
      <c r="H41" s="9"/>
      <c r="I41" s="8"/>
      <c r="J41" s="8"/>
      <c r="K41" s="8"/>
      <c r="L41" s="8"/>
      <c r="M41" s="10"/>
      <c r="N41" s="10"/>
      <c r="O41" s="10"/>
      <c r="P41" s="8"/>
      <c r="Q41" s="8"/>
      <c r="R41" s="11"/>
      <c r="S41" s="11"/>
      <c r="T41" s="11"/>
      <c r="U41" s="8"/>
    </row>
    <row r="42" spans="1:24" ht="24">
      <c r="A42" s="303" t="s">
        <v>301</v>
      </c>
      <c r="B42" s="303"/>
      <c r="C42" s="303"/>
      <c r="D42" s="303"/>
      <c r="E42" s="303"/>
      <c r="F42" s="303"/>
      <c r="G42" s="303"/>
      <c r="H42" s="303"/>
      <c r="I42" s="303"/>
      <c r="J42" s="303"/>
      <c r="K42" s="303"/>
      <c r="L42" s="303"/>
      <c r="M42" s="1"/>
      <c r="N42" s="312" t="s">
        <v>15</v>
      </c>
      <c r="O42" s="313"/>
      <c r="P42" s="318">
        <f>SUM(R15:T40)</f>
        <v>0</v>
      </c>
      <c r="Q42" s="319"/>
      <c r="R42" s="319"/>
      <c r="S42" s="319"/>
      <c r="T42" s="319"/>
      <c r="U42" s="324" t="s">
        <v>11</v>
      </c>
    </row>
    <row r="43" spans="1:24" ht="24">
      <c r="A43" s="303" t="s">
        <v>300</v>
      </c>
      <c r="B43" s="303"/>
      <c r="C43" s="303"/>
      <c r="D43" s="303"/>
      <c r="E43" s="303"/>
      <c r="F43" s="303"/>
      <c r="G43" s="303"/>
      <c r="H43" s="303"/>
      <c r="I43" s="303"/>
      <c r="J43" s="303"/>
      <c r="K43" s="303"/>
      <c r="L43" s="303"/>
      <c r="M43" s="1"/>
      <c r="N43" s="314"/>
      <c r="O43" s="315"/>
      <c r="P43" s="320"/>
      <c r="Q43" s="321"/>
      <c r="R43" s="321"/>
      <c r="S43" s="321"/>
      <c r="T43" s="321"/>
      <c r="U43" s="325"/>
    </row>
    <row r="44" spans="1:24" ht="24.75" thickBot="1">
      <c r="A44" s="303" t="s">
        <v>299</v>
      </c>
      <c r="B44" s="303"/>
      <c r="C44" s="303"/>
      <c r="D44" s="303"/>
      <c r="E44" s="303"/>
      <c r="F44" s="303"/>
      <c r="G44" s="303"/>
      <c r="H44" s="303"/>
      <c r="I44" s="303"/>
      <c r="J44" s="303"/>
      <c r="K44" s="303"/>
      <c r="L44" s="303"/>
      <c r="M44" s="2"/>
      <c r="N44" s="316"/>
      <c r="O44" s="317"/>
      <c r="P44" s="322"/>
      <c r="Q44" s="323"/>
      <c r="R44" s="323"/>
      <c r="S44" s="323"/>
      <c r="T44" s="323"/>
      <c r="U44" s="326"/>
    </row>
    <row r="45" spans="1:24" ht="24">
      <c r="A45" s="303" t="s">
        <v>298</v>
      </c>
      <c r="B45" s="303"/>
      <c r="C45" s="303"/>
      <c r="D45" s="303"/>
      <c r="E45" s="303"/>
      <c r="F45" s="303"/>
      <c r="G45" s="303"/>
      <c r="H45" s="303"/>
      <c r="I45" s="303"/>
      <c r="J45" s="303"/>
      <c r="K45" s="303"/>
      <c r="L45" s="303"/>
      <c r="M45" s="2"/>
      <c r="N45" s="304" t="s">
        <v>112</v>
      </c>
      <c r="O45" s="305"/>
      <c r="P45" s="305"/>
      <c r="Q45" s="305"/>
      <c r="R45" s="305"/>
      <c r="S45" s="305"/>
      <c r="T45" s="305"/>
      <c r="U45" s="306"/>
      <c r="X45" s="21"/>
    </row>
    <row r="46" spans="1:24" ht="24.75" thickBot="1">
      <c r="A46" s="303" t="s">
        <v>297</v>
      </c>
      <c r="B46" s="303"/>
      <c r="C46" s="303"/>
      <c r="D46" s="303"/>
      <c r="E46" s="303"/>
      <c r="F46" s="303"/>
      <c r="G46" s="303"/>
      <c r="H46" s="303"/>
      <c r="I46" s="303"/>
      <c r="J46" s="303"/>
      <c r="K46" s="303"/>
      <c r="L46" s="303"/>
      <c r="M46" s="12"/>
      <c r="N46" s="307"/>
      <c r="O46" s="308"/>
      <c r="P46" s="308"/>
      <c r="Q46" s="308"/>
      <c r="R46" s="308"/>
      <c r="S46" s="308"/>
      <c r="T46" s="308"/>
      <c r="U46" s="309"/>
    </row>
  </sheetData>
  <mergeCells count="172">
    <mergeCell ref="I33:I34"/>
    <mergeCell ref="J33:K34"/>
    <mergeCell ref="L33:L34"/>
    <mergeCell ref="M33:O34"/>
    <mergeCell ref="P33:P34"/>
    <mergeCell ref="Q33:Q34"/>
    <mergeCell ref="R33:T34"/>
    <mergeCell ref="U33:U34"/>
    <mergeCell ref="A44:L44"/>
    <mergeCell ref="P37:P38"/>
    <mergeCell ref="Q37:Q38"/>
    <mergeCell ref="R37:T38"/>
    <mergeCell ref="U37:U38"/>
    <mergeCell ref="A45:L45"/>
    <mergeCell ref="N45:U46"/>
    <mergeCell ref="A46:L46"/>
    <mergeCell ref="M39:O40"/>
    <mergeCell ref="P39:P40"/>
    <mergeCell ref="Q39:Q40"/>
    <mergeCell ref="R39:T40"/>
    <mergeCell ref="U39:U40"/>
    <mergeCell ref="A42:L42"/>
    <mergeCell ref="N42:O44"/>
    <mergeCell ref="P42:T44"/>
    <mergeCell ref="U42:U44"/>
    <mergeCell ref="A43:L43"/>
    <mergeCell ref="A39:D40"/>
    <mergeCell ref="E39:E40"/>
    <mergeCell ref="F39:H40"/>
    <mergeCell ref="I39:I40"/>
    <mergeCell ref="J39:K40"/>
    <mergeCell ref="L39:L40"/>
    <mergeCell ref="F21:H22"/>
    <mergeCell ref="I21:I22"/>
    <mergeCell ref="J21:K22"/>
    <mergeCell ref="L21:L22"/>
    <mergeCell ref="Q21:Q22"/>
    <mergeCell ref="R21:T22"/>
    <mergeCell ref="U21:U22"/>
    <mergeCell ref="P23:P24"/>
    <mergeCell ref="Q23:Q24"/>
    <mergeCell ref="R23:T24"/>
    <mergeCell ref="U23:U24"/>
    <mergeCell ref="A29:D30"/>
    <mergeCell ref="E29:E30"/>
    <mergeCell ref="F29:H30"/>
    <mergeCell ref="I29:I30"/>
    <mergeCell ref="J29:K30"/>
    <mergeCell ref="P29:P30"/>
    <mergeCell ref="Q29:Q30"/>
    <mergeCell ref="M37:O38"/>
    <mergeCell ref="C21:D22"/>
    <mergeCell ref="E21:E22"/>
    <mergeCell ref="A37:D38"/>
    <mergeCell ref="E37:E38"/>
    <mergeCell ref="F37:H38"/>
    <mergeCell ref="I37:I38"/>
    <mergeCell ref="J37:K38"/>
    <mergeCell ref="L37:L38"/>
    <mergeCell ref="C23:D24"/>
    <mergeCell ref="E23:E24"/>
    <mergeCell ref="F23:H24"/>
    <mergeCell ref="I23:I24"/>
    <mergeCell ref="J23:K24"/>
    <mergeCell ref="L23:L24"/>
    <mergeCell ref="M23:O24"/>
    <mergeCell ref="E25:E26"/>
    <mergeCell ref="F25:H26"/>
    <mergeCell ref="I25:I26"/>
    <mergeCell ref="A33:D34"/>
    <mergeCell ref="A1:U2"/>
    <mergeCell ref="A4:U4"/>
    <mergeCell ref="A5:D6"/>
    <mergeCell ref="E5:M6"/>
    <mergeCell ref="N5:U6"/>
    <mergeCell ref="L15:L16"/>
    <mergeCell ref="M15:O16"/>
    <mergeCell ref="P15:P16"/>
    <mergeCell ref="Q15:Q16"/>
    <mergeCell ref="R15:T16"/>
    <mergeCell ref="U15:U16"/>
    <mergeCell ref="A12:D13"/>
    <mergeCell ref="E12:F13"/>
    <mergeCell ref="G12:L13"/>
    <mergeCell ref="M12:N13"/>
    <mergeCell ref="O12:U13"/>
    <mergeCell ref="C15:D16"/>
    <mergeCell ref="E15:E16"/>
    <mergeCell ref="F15:H16"/>
    <mergeCell ref="I15:I16"/>
    <mergeCell ref="J15:K16"/>
    <mergeCell ref="R29:T30"/>
    <mergeCell ref="U29:U30"/>
    <mergeCell ref="C17:D18"/>
    <mergeCell ref="E17:E18"/>
    <mergeCell ref="F17:H18"/>
    <mergeCell ref="I17:I18"/>
    <mergeCell ref="L29:L30"/>
    <mergeCell ref="M29:O30"/>
    <mergeCell ref="A8:D9"/>
    <mergeCell ref="E8:M9"/>
    <mergeCell ref="N8:U9"/>
    <mergeCell ref="A10:D11"/>
    <mergeCell ref="E11:U11"/>
    <mergeCell ref="F10:H10"/>
    <mergeCell ref="I10:U10"/>
    <mergeCell ref="C19:D20"/>
    <mergeCell ref="E19:E20"/>
    <mergeCell ref="F19:H20"/>
    <mergeCell ref="I19:I20"/>
    <mergeCell ref="J19:K20"/>
    <mergeCell ref="L19:L20"/>
    <mergeCell ref="U19:U20"/>
    <mergeCell ref="J17:K18"/>
    <mergeCell ref="L17:L18"/>
    <mergeCell ref="P17:P18"/>
    <mergeCell ref="Q17:Q18"/>
    <mergeCell ref="R17:T18"/>
    <mergeCell ref="Q19:Q20"/>
    <mergeCell ref="R19:T20"/>
    <mergeCell ref="M19:O20"/>
    <mergeCell ref="P19:P20"/>
    <mergeCell ref="M21:O22"/>
    <mergeCell ref="P21:P22"/>
    <mergeCell ref="R31:T32"/>
    <mergeCell ref="U31:U32"/>
    <mergeCell ref="A35:D36"/>
    <mergeCell ref="E35:E36"/>
    <mergeCell ref="F35:H36"/>
    <mergeCell ref="I35:I36"/>
    <mergeCell ref="J35:K36"/>
    <mergeCell ref="L35:L36"/>
    <mergeCell ref="M35:O36"/>
    <mergeCell ref="P35:P36"/>
    <mergeCell ref="Q35:Q36"/>
    <mergeCell ref="R35:T36"/>
    <mergeCell ref="U35:U36"/>
    <mergeCell ref="A31:D32"/>
    <mergeCell ref="E31:E32"/>
    <mergeCell ref="F31:H32"/>
    <mergeCell ref="I31:I32"/>
    <mergeCell ref="J31:K32"/>
    <mergeCell ref="L31:L32"/>
    <mergeCell ref="M31:O32"/>
    <mergeCell ref="P31:P32"/>
    <mergeCell ref="Q31:Q32"/>
    <mergeCell ref="E33:E34"/>
    <mergeCell ref="F33:H34"/>
    <mergeCell ref="A7:D7"/>
    <mergeCell ref="E7:M7"/>
    <mergeCell ref="R27:T28"/>
    <mergeCell ref="U27:U28"/>
    <mergeCell ref="A27:D28"/>
    <mergeCell ref="E27:E28"/>
    <mergeCell ref="F27:H28"/>
    <mergeCell ref="I27:I28"/>
    <mergeCell ref="J27:K28"/>
    <mergeCell ref="L27:L28"/>
    <mergeCell ref="M27:O28"/>
    <mergeCell ref="P27:P28"/>
    <mergeCell ref="Q27:Q28"/>
    <mergeCell ref="J25:K26"/>
    <mergeCell ref="L25:L26"/>
    <mergeCell ref="M25:O26"/>
    <mergeCell ref="P25:P26"/>
    <mergeCell ref="Q25:Q26"/>
    <mergeCell ref="R25:T26"/>
    <mergeCell ref="U25:U26"/>
    <mergeCell ref="A15:B26"/>
    <mergeCell ref="C25:D26"/>
    <mergeCell ref="U17:U18"/>
    <mergeCell ref="M17:O18"/>
  </mergeCells>
  <phoneticPr fontId="7"/>
  <pageMargins left="0.39370078740157483" right="0.39370078740157483"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40"/>
  <sheetViews>
    <sheetView view="pageBreakPreview" zoomScaleNormal="100" zoomScaleSheetLayoutView="100" workbookViewId="0">
      <selection activeCell="H23" sqref="H23"/>
    </sheetView>
  </sheetViews>
  <sheetFormatPr defaultRowHeight="18.75"/>
  <cols>
    <col min="1" max="18" width="4.625" style="3" customWidth="1"/>
    <col min="19" max="16384" width="9" style="3"/>
  </cols>
  <sheetData>
    <row r="1" spans="1:18" ht="22.5" customHeight="1">
      <c r="A1" s="281" t="s">
        <v>136</v>
      </c>
      <c r="B1" s="281"/>
      <c r="C1" s="281"/>
      <c r="D1" s="281"/>
      <c r="E1" s="281"/>
      <c r="F1" s="281"/>
      <c r="G1" s="281"/>
      <c r="H1" s="281"/>
      <c r="I1" s="281"/>
      <c r="J1" s="281"/>
      <c r="K1" s="281"/>
      <c r="L1" s="281"/>
      <c r="M1" s="281"/>
      <c r="N1" s="281"/>
      <c r="O1" s="281"/>
      <c r="P1" s="281"/>
      <c r="Q1" s="281"/>
      <c r="R1" s="281"/>
    </row>
    <row r="2" spans="1:18" ht="22.5" customHeight="1">
      <c r="A2" s="281"/>
      <c r="B2" s="281"/>
      <c r="C2" s="281"/>
      <c r="D2" s="281"/>
      <c r="E2" s="281"/>
      <c r="F2" s="281"/>
      <c r="G2" s="281"/>
      <c r="H2" s="281"/>
      <c r="I2" s="281"/>
      <c r="J2" s="281"/>
      <c r="K2" s="281"/>
      <c r="L2" s="281"/>
      <c r="M2" s="281"/>
      <c r="N2" s="281"/>
      <c r="O2" s="281"/>
      <c r="P2" s="281"/>
      <c r="Q2" s="281"/>
      <c r="R2" s="281"/>
    </row>
    <row r="3" spans="1:18" ht="22.5" customHeight="1">
      <c r="A3" s="281"/>
      <c r="B3" s="281"/>
      <c r="C3" s="281"/>
      <c r="D3" s="281"/>
      <c r="E3" s="281"/>
      <c r="F3" s="281"/>
      <c r="G3" s="281"/>
      <c r="H3" s="281"/>
      <c r="I3" s="281"/>
      <c r="J3" s="281"/>
      <c r="K3" s="281"/>
      <c r="L3" s="281"/>
      <c r="M3" s="281"/>
      <c r="N3" s="281"/>
      <c r="O3" s="281"/>
      <c r="P3" s="281"/>
      <c r="Q3" s="281"/>
      <c r="R3" s="281"/>
    </row>
    <row r="4" spans="1:18" ht="22.5" customHeight="1">
      <c r="A4" s="281"/>
      <c r="B4" s="281"/>
      <c r="C4" s="281"/>
      <c r="D4" s="281"/>
      <c r="E4" s="281"/>
      <c r="F4" s="281"/>
      <c r="G4" s="281"/>
      <c r="H4" s="281"/>
      <c r="I4" s="281"/>
      <c r="J4" s="281"/>
      <c r="K4" s="281"/>
      <c r="L4" s="281"/>
      <c r="M4" s="281"/>
      <c r="N4" s="281"/>
      <c r="O4" s="281"/>
      <c r="P4" s="281"/>
      <c r="Q4" s="281"/>
      <c r="R4" s="281"/>
    </row>
    <row r="5" spans="1:18" ht="22.5" customHeight="1">
      <c r="A5" s="283"/>
      <c r="B5" s="283"/>
      <c r="C5" s="283"/>
      <c r="D5" s="283"/>
      <c r="E5" s="283"/>
      <c r="F5" s="283"/>
      <c r="G5" s="283"/>
      <c r="H5" s="283"/>
      <c r="I5" s="283"/>
      <c r="J5" s="283"/>
      <c r="K5" s="283"/>
      <c r="L5" s="283"/>
      <c r="M5" s="283"/>
      <c r="N5" s="283"/>
      <c r="O5" s="283"/>
      <c r="P5" s="283"/>
      <c r="Q5" s="283"/>
      <c r="R5" s="283"/>
    </row>
    <row r="6" spans="1:18" ht="22.5" customHeight="1">
      <c r="A6" s="284" t="s">
        <v>1</v>
      </c>
      <c r="B6" s="285"/>
      <c r="C6" s="285"/>
      <c r="D6" s="285"/>
      <c r="E6" s="330" t="str">
        <f>IF(①統括票!E5="","",①統括票!E5)</f>
        <v/>
      </c>
      <c r="F6" s="331"/>
      <c r="G6" s="331"/>
      <c r="H6" s="331"/>
      <c r="I6" s="331"/>
      <c r="J6" s="331"/>
      <c r="K6" s="331"/>
      <c r="L6" s="331"/>
      <c r="M6" s="331"/>
      <c r="N6" s="331"/>
      <c r="O6" s="331"/>
      <c r="P6" s="331"/>
      <c r="Q6" s="331"/>
      <c r="R6" s="332"/>
    </row>
    <row r="7" spans="1:18" ht="22.5" customHeight="1">
      <c r="A7" s="286"/>
      <c r="B7" s="287"/>
      <c r="C7" s="287"/>
      <c r="D7" s="287"/>
      <c r="E7" s="330"/>
      <c r="F7" s="331"/>
      <c r="G7" s="331"/>
      <c r="H7" s="331"/>
      <c r="I7" s="331"/>
      <c r="J7" s="331"/>
      <c r="K7" s="331"/>
      <c r="L7" s="331"/>
      <c r="M7" s="331"/>
      <c r="N7" s="331"/>
      <c r="O7" s="331"/>
      <c r="P7" s="331"/>
      <c r="Q7" s="331"/>
      <c r="R7" s="332"/>
    </row>
    <row r="8" spans="1:18" ht="22.5" customHeight="1">
      <c r="A8" s="333" t="s">
        <v>2</v>
      </c>
      <c r="B8" s="334"/>
      <c r="C8" s="334"/>
      <c r="D8" s="334"/>
      <c r="E8" s="330" t="str">
        <f>IF(①統括票!E8="","",①統括票!E8)</f>
        <v/>
      </c>
      <c r="F8" s="331"/>
      <c r="G8" s="331"/>
      <c r="H8" s="331"/>
      <c r="I8" s="331"/>
      <c r="J8" s="331"/>
      <c r="K8" s="331"/>
      <c r="L8" s="331"/>
      <c r="M8" s="331"/>
      <c r="N8" s="331"/>
      <c r="O8" s="331"/>
      <c r="P8" s="331"/>
      <c r="Q8" s="331"/>
      <c r="R8" s="332"/>
    </row>
    <row r="9" spans="1:18" ht="22.5" customHeight="1">
      <c r="A9" s="265"/>
      <c r="B9" s="266"/>
      <c r="C9" s="266"/>
      <c r="D9" s="266"/>
      <c r="E9" s="330"/>
      <c r="F9" s="331"/>
      <c r="G9" s="331"/>
      <c r="H9" s="331"/>
      <c r="I9" s="331"/>
      <c r="J9" s="331"/>
      <c r="K9" s="331"/>
      <c r="L9" s="331"/>
      <c r="M9" s="331"/>
      <c r="N9" s="331"/>
      <c r="O9" s="331"/>
      <c r="P9" s="331"/>
      <c r="Q9" s="331"/>
      <c r="R9" s="332"/>
    </row>
    <row r="10" spans="1:18">
      <c r="A10" s="13"/>
      <c r="B10" s="14"/>
      <c r="C10" s="14"/>
      <c r="D10" s="14"/>
      <c r="E10" s="14"/>
      <c r="F10" s="14"/>
      <c r="G10" s="14"/>
      <c r="H10" s="14"/>
      <c r="I10" s="14"/>
      <c r="J10" s="14"/>
      <c r="K10" s="14"/>
      <c r="L10" s="14"/>
      <c r="M10" s="14"/>
      <c r="N10" s="14"/>
      <c r="O10" s="14"/>
      <c r="P10" s="14"/>
      <c r="Q10" s="14"/>
      <c r="R10" s="15"/>
    </row>
    <row r="11" spans="1:18">
      <c r="A11" s="16"/>
      <c r="B11" s="3" t="s">
        <v>322</v>
      </c>
      <c r="R11" s="17"/>
    </row>
    <row r="12" spans="1:18">
      <c r="A12" s="16"/>
      <c r="B12" s="3" t="s">
        <v>323</v>
      </c>
      <c r="R12" s="17"/>
    </row>
    <row r="13" spans="1:18">
      <c r="A13" s="16"/>
      <c r="B13" s="3" t="s">
        <v>324</v>
      </c>
      <c r="R13" s="17"/>
    </row>
    <row r="14" spans="1:18">
      <c r="A14" s="16"/>
      <c r="B14" s="3" t="s">
        <v>325</v>
      </c>
      <c r="R14" s="17"/>
    </row>
    <row r="15" spans="1:18">
      <c r="A15" s="16"/>
      <c r="B15" s="3" t="s">
        <v>326</v>
      </c>
      <c r="R15" s="17"/>
    </row>
    <row r="16" spans="1:18">
      <c r="A16" s="16"/>
      <c r="R16" s="17"/>
    </row>
    <row r="17" spans="1:18">
      <c r="A17" s="16"/>
      <c r="R17" s="17"/>
    </row>
    <row r="18" spans="1:18">
      <c r="A18" s="16"/>
      <c r="R18" s="17"/>
    </row>
    <row r="19" spans="1:18">
      <c r="A19" s="16"/>
      <c r="B19" s="329" t="s">
        <v>302</v>
      </c>
      <c r="C19" s="329"/>
      <c r="D19" s="329"/>
      <c r="E19" s="329"/>
      <c r="F19" s="329"/>
      <c r="G19" s="329"/>
      <c r="H19" s="329"/>
      <c r="I19" s="329"/>
      <c r="J19" s="329"/>
      <c r="K19" s="329"/>
      <c r="L19" s="329"/>
      <c r="M19" s="329"/>
      <c r="N19" s="329"/>
      <c r="O19" s="329"/>
      <c r="P19" s="329"/>
      <c r="Q19" s="329"/>
      <c r="R19" s="17"/>
    </row>
    <row r="20" spans="1:18">
      <c r="A20" s="16"/>
      <c r="B20" s="329"/>
      <c r="C20" s="329"/>
      <c r="D20" s="329"/>
      <c r="E20" s="329"/>
      <c r="F20" s="329"/>
      <c r="G20" s="329"/>
      <c r="H20" s="329"/>
      <c r="I20" s="329"/>
      <c r="J20" s="329"/>
      <c r="K20" s="329"/>
      <c r="L20" s="329"/>
      <c r="M20" s="329"/>
      <c r="N20" s="329"/>
      <c r="O20" s="329"/>
      <c r="P20" s="329"/>
      <c r="Q20" s="329"/>
      <c r="R20" s="17"/>
    </row>
    <row r="21" spans="1:18">
      <c r="A21" s="16"/>
      <c r="B21" s="329"/>
      <c r="C21" s="329"/>
      <c r="D21" s="329"/>
      <c r="E21" s="329"/>
      <c r="F21" s="329"/>
      <c r="G21" s="329"/>
      <c r="H21" s="329"/>
      <c r="I21" s="329"/>
      <c r="J21" s="329"/>
      <c r="K21" s="329"/>
      <c r="L21" s="329"/>
      <c r="M21" s="329"/>
      <c r="N21" s="329"/>
      <c r="O21" s="329"/>
      <c r="P21" s="329"/>
      <c r="Q21" s="329"/>
      <c r="R21" s="17"/>
    </row>
    <row r="22" spans="1:18">
      <c r="A22" s="16"/>
      <c r="R22" s="17"/>
    </row>
    <row r="23" spans="1:18">
      <c r="A23" s="16"/>
      <c r="R23" s="17"/>
    </row>
    <row r="24" spans="1:18">
      <c r="A24" s="16"/>
      <c r="R24" s="17"/>
    </row>
    <row r="25" spans="1:18">
      <c r="A25" s="16"/>
      <c r="R25" s="17"/>
    </row>
    <row r="26" spans="1:18">
      <c r="A26" s="16"/>
      <c r="R26" s="17"/>
    </row>
    <row r="27" spans="1:18">
      <c r="A27" s="16"/>
      <c r="R27" s="17"/>
    </row>
    <row r="28" spans="1:18">
      <c r="A28" s="16"/>
      <c r="R28" s="17"/>
    </row>
    <row r="29" spans="1:18">
      <c r="A29" s="16"/>
      <c r="R29" s="17"/>
    </row>
    <row r="30" spans="1:18">
      <c r="A30" s="16"/>
      <c r="R30" s="17"/>
    </row>
    <row r="31" spans="1:18">
      <c r="A31" s="16"/>
      <c r="R31" s="17"/>
    </row>
    <row r="32" spans="1:18">
      <c r="A32" s="16"/>
      <c r="R32" s="17"/>
    </row>
    <row r="33" spans="1:18">
      <c r="A33" s="16"/>
      <c r="R33" s="17"/>
    </row>
    <row r="34" spans="1:18">
      <c r="A34" s="16"/>
      <c r="R34" s="17"/>
    </row>
    <row r="35" spans="1:18">
      <c r="A35" s="16"/>
      <c r="R35" s="17"/>
    </row>
    <row r="36" spans="1:18">
      <c r="A36" s="16"/>
      <c r="R36" s="17"/>
    </row>
    <row r="37" spans="1:18">
      <c r="A37" s="16"/>
      <c r="R37" s="17"/>
    </row>
    <row r="38" spans="1:18">
      <c r="A38" s="16"/>
      <c r="R38" s="17"/>
    </row>
    <row r="39" spans="1:18">
      <c r="A39" s="16"/>
      <c r="R39" s="17"/>
    </row>
    <row r="40" spans="1:18">
      <c r="A40" s="18"/>
      <c r="B40" s="19"/>
      <c r="C40" s="19"/>
      <c r="D40" s="19"/>
      <c r="E40" s="19"/>
      <c r="F40" s="19"/>
      <c r="G40" s="19"/>
      <c r="H40" s="19"/>
      <c r="I40" s="19"/>
      <c r="J40" s="19"/>
      <c r="K40" s="19"/>
      <c r="L40" s="19"/>
      <c r="M40" s="19"/>
      <c r="N40" s="19"/>
      <c r="O40" s="19"/>
      <c r="P40" s="19"/>
      <c r="Q40" s="19"/>
      <c r="R40" s="20"/>
    </row>
  </sheetData>
  <mergeCells count="7">
    <mergeCell ref="B19:Q21"/>
    <mergeCell ref="A1:R4"/>
    <mergeCell ref="E6:R7"/>
    <mergeCell ref="E8:R9"/>
    <mergeCell ref="A8:D9"/>
    <mergeCell ref="A5:R5"/>
    <mergeCell ref="A6:D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U35"/>
  <sheetViews>
    <sheetView zoomScale="85" zoomScaleNormal="85" workbookViewId="0">
      <selection activeCell="B6" sqref="B6"/>
    </sheetView>
  </sheetViews>
  <sheetFormatPr defaultRowHeight="13.5"/>
  <cols>
    <col min="1" max="1" width="5.625" style="22" customWidth="1"/>
    <col min="2" max="2" width="14.375" style="22" customWidth="1"/>
    <col min="3" max="3" width="17.375" style="22" customWidth="1"/>
    <col min="4" max="4" width="7.625" style="22" customWidth="1"/>
    <col min="5" max="5" width="15.375" style="22" customWidth="1"/>
    <col min="6" max="9" width="7.625" style="22" customWidth="1"/>
    <col min="10" max="10" width="9" style="22" customWidth="1"/>
    <col min="11" max="11" width="18.75" style="22" customWidth="1"/>
    <col min="12" max="12" width="10.625" style="22" customWidth="1"/>
    <col min="13" max="13" width="9" style="22" customWidth="1"/>
    <col min="14" max="14" width="18.75" style="22" customWidth="1"/>
    <col min="15" max="15" width="10.625" style="22" customWidth="1"/>
    <col min="16" max="16" width="9" style="22" customWidth="1"/>
    <col min="17" max="17" width="18.75" style="22" customWidth="1"/>
    <col min="18" max="18" width="10.625" style="22" customWidth="1"/>
    <col min="19" max="19" width="9" style="22" customWidth="1"/>
    <col min="20" max="20" width="18.75" style="22" customWidth="1"/>
    <col min="21" max="21" width="10.625" style="22" customWidth="1"/>
    <col min="22" max="22" width="9" style="22" customWidth="1"/>
    <col min="23" max="23" width="18.75" style="22" customWidth="1"/>
    <col min="24" max="24" width="10.625" style="22" customWidth="1"/>
    <col min="25" max="28" width="10" style="22" customWidth="1"/>
    <col min="29" max="29" width="10" style="76" customWidth="1"/>
    <col min="30" max="34" width="10" style="22" customWidth="1"/>
    <col min="35" max="35" width="9" style="22"/>
    <col min="36" max="36" width="12.25" style="22" customWidth="1"/>
    <col min="37" max="37" width="43.375" style="22" customWidth="1"/>
    <col min="38" max="38" width="17.875" style="22" customWidth="1"/>
    <col min="39" max="39" width="6" style="76" customWidth="1"/>
    <col min="40" max="46" width="7" style="22" customWidth="1"/>
    <col min="47" max="47" width="11.375" style="22" customWidth="1"/>
    <col min="48" max="16384" width="9" style="22"/>
  </cols>
  <sheetData>
    <row r="1" spans="1:47" ht="33" customHeight="1">
      <c r="F1" s="23">
        <v>45963</v>
      </c>
      <c r="G1" s="23"/>
      <c r="J1" s="340" t="s">
        <v>211</v>
      </c>
      <c r="K1" s="340"/>
      <c r="L1" s="340"/>
      <c r="M1" s="340"/>
      <c r="N1" s="340"/>
      <c r="O1" s="340"/>
      <c r="P1" s="341" t="s">
        <v>197</v>
      </c>
      <c r="Q1" s="341"/>
      <c r="R1" s="341"/>
      <c r="S1" s="341"/>
      <c r="T1" s="341"/>
      <c r="U1" s="341"/>
      <c r="V1" s="341"/>
      <c r="W1" s="341"/>
      <c r="X1" s="342"/>
      <c r="Y1" s="343" t="s">
        <v>212</v>
      </c>
      <c r="Z1" s="344"/>
      <c r="AA1" s="345" t="s">
        <v>213</v>
      </c>
      <c r="AB1" s="346"/>
      <c r="AC1" s="346"/>
      <c r="AD1" s="346"/>
      <c r="AE1" s="346"/>
      <c r="AF1" s="346"/>
      <c r="AG1" s="346"/>
      <c r="AH1" s="347"/>
      <c r="AI1" s="337" t="s">
        <v>122</v>
      </c>
      <c r="AJ1" s="338"/>
      <c r="AK1" s="339"/>
      <c r="AL1" s="24" t="s">
        <v>215</v>
      </c>
      <c r="AM1" s="80"/>
      <c r="AN1" s="335" t="s">
        <v>225</v>
      </c>
      <c r="AO1" s="335"/>
      <c r="AP1" s="335"/>
      <c r="AQ1" s="335"/>
      <c r="AR1" s="335"/>
      <c r="AS1" s="335"/>
      <c r="AT1" s="335"/>
      <c r="AU1" s="336"/>
    </row>
    <row r="2" spans="1:47" ht="44.25" customHeight="1">
      <c r="A2" s="25"/>
      <c r="B2" s="26" t="s">
        <v>19</v>
      </c>
      <c r="C2" s="26" t="s">
        <v>20</v>
      </c>
      <c r="D2" s="26" t="s">
        <v>38</v>
      </c>
      <c r="E2" s="26" t="s">
        <v>53</v>
      </c>
      <c r="F2" s="26" t="s">
        <v>54</v>
      </c>
      <c r="G2" s="26" t="s">
        <v>226</v>
      </c>
      <c r="H2" s="26" t="s">
        <v>47</v>
      </c>
      <c r="I2" s="26" t="s">
        <v>198</v>
      </c>
      <c r="J2" s="27" t="s">
        <v>27</v>
      </c>
      <c r="K2" s="28" t="s">
        <v>28</v>
      </c>
      <c r="L2" s="29" t="s">
        <v>31</v>
      </c>
      <c r="M2" s="30" t="s">
        <v>27</v>
      </c>
      <c r="N2" s="28" t="s">
        <v>28</v>
      </c>
      <c r="O2" s="31" t="s">
        <v>31</v>
      </c>
      <c r="P2" s="32" t="s">
        <v>27</v>
      </c>
      <c r="Q2" s="33" t="s">
        <v>28</v>
      </c>
      <c r="R2" s="34" t="s">
        <v>31</v>
      </c>
      <c r="S2" s="35" t="s">
        <v>27</v>
      </c>
      <c r="T2" s="33" t="s">
        <v>28</v>
      </c>
      <c r="U2" s="36" t="s">
        <v>31</v>
      </c>
      <c r="V2" s="32" t="s">
        <v>27</v>
      </c>
      <c r="W2" s="33" t="s">
        <v>28</v>
      </c>
      <c r="X2" s="36" t="s">
        <v>31</v>
      </c>
      <c r="Y2" s="37" t="s">
        <v>50</v>
      </c>
      <c r="Z2" s="38" t="s">
        <v>49</v>
      </c>
      <c r="AA2" s="39" t="s">
        <v>218</v>
      </c>
      <c r="AB2" s="40" t="s">
        <v>219</v>
      </c>
      <c r="AC2" s="40" t="s">
        <v>329</v>
      </c>
      <c r="AD2" s="40" t="s">
        <v>220</v>
      </c>
      <c r="AE2" s="40" t="s">
        <v>221</v>
      </c>
      <c r="AF2" s="40" t="s">
        <v>221</v>
      </c>
      <c r="AG2" s="40" t="s">
        <v>221</v>
      </c>
      <c r="AH2" s="41" t="s">
        <v>222</v>
      </c>
      <c r="AI2" s="27" t="s">
        <v>0</v>
      </c>
      <c r="AJ2" s="28" t="s">
        <v>24</v>
      </c>
      <c r="AK2" s="29" t="s">
        <v>25</v>
      </c>
      <c r="AL2" s="42" t="s">
        <v>26</v>
      </c>
      <c r="AM2" s="81" t="s">
        <v>118</v>
      </c>
      <c r="AN2" s="82" t="s">
        <v>138</v>
      </c>
      <c r="AO2" s="83" t="s">
        <v>216</v>
      </c>
      <c r="AP2" s="83" t="s">
        <v>223</v>
      </c>
      <c r="AQ2" s="83" t="s">
        <v>330</v>
      </c>
      <c r="AR2" s="83" t="s">
        <v>217</v>
      </c>
      <c r="AS2" s="83" t="s">
        <v>141</v>
      </c>
      <c r="AT2" s="84" t="s">
        <v>140</v>
      </c>
      <c r="AU2" s="85" t="s">
        <v>224</v>
      </c>
    </row>
    <row r="3" spans="1:47" ht="14.25">
      <c r="A3" s="43" t="s">
        <v>21</v>
      </c>
      <c r="B3" s="44" t="s">
        <v>22</v>
      </c>
      <c r="C3" s="44" t="s">
        <v>23</v>
      </c>
      <c r="D3" s="45" t="s">
        <v>39</v>
      </c>
      <c r="E3" s="46">
        <v>38125</v>
      </c>
      <c r="F3" s="77">
        <f>IF(E3="", "", DATEDIF(E3, $F$1, "Y"))</f>
        <v>21</v>
      </c>
      <c r="G3" s="45"/>
      <c r="H3" s="45" t="s">
        <v>47</v>
      </c>
      <c r="I3" s="47">
        <v>12345</v>
      </c>
      <c r="J3" s="48" t="s">
        <v>92</v>
      </c>
      <c r="K3" s="49" t="s">
        <v>199</v>
      </c>
      <c r="L3" s="50">
        <v>61200</v>
      </c>
      <c r="M3" s="48" t="s">
        <v>62</v>
      </c>
      <c r="N3" s="49" t="s">
        <v>200</v>
      </c>
      <c r="O3" s="51">
        <v>52000</v>
      </c>
      <c r="P3" s="52" t="s">
        <v>62</v>
      </c>
      <c r="Q3" s="53" t="s">
        <v>205</v>
      </c>
      <c r="R3" s="54">
        <v>22900</v>
      </c>
      <c r="S3" s="52" t="s">
        <v>76</v>
      </c>
      <c r="T3" s="53" t="s">
        <v>42</v>
      </c>
      <c r="U3" s="55">
        <v>4000</v>
      </c>
      <c r="V3" s="52" t="s">
        <v>76</v>
      </c>
      <c r="W3" s="53" t="s">
        <v>46</v>
      </c>
      <c r="X3" s="55">
        <v>12900</v>
      </c>
      <c r="Y3" s="56" t="s">
        <v>51</v>
      </c>
      <c r="Z3" s="57" t="s">
        <v>52</v>
      </c>
      <c r="AA3" s="79">
        <f>IF(B3="","",1)</f>
        <v>1</v>
      </c>
      <c r="AB3" s="58"/>
      <c r="AC3" s="58">
        <v>1</v>
      </c>
      <c r="AD3" s="58">
        <v>1</v>
      </c>
      <c r="AE3" s="58" t="s">
        <v>144</v>
      </c>
      <c r="AF3" s="58" t="s">
        <v>152</v>
      </c>
      <c r="AG3" s="58"/>
      <c r="AH3" s="59">
        <v>1000</v>
      </c>
      <c r="AI3" s="60"/>
      <c r="AJ3" s="49"/>
      <c r="AK3" s="61"/>
      <c r="AL3" s="62" t="s">
        <v>123</v>
      </c>
      <c r="AM3" s="80">
        <f t="shared" ref="AM3:AM35" si="0">COUNTA(K3,N3,Q3,T3,W3)</f>
        <v>5</v>
      </c>
      <c r="AN3" s="86" t="str">
        <f>IF(H3="九州非会員",3000,"")</f>
        <v/>
      </c>
      <c r="AO3" s="87">
        <f>SUM(AA3*500)</f>
        <v>500</v>
      </c>
      <c r="AP3" s="87">
        <f>SUM(AB3*500)</f>
        <v>0</v>
      </c>
      <c r="AQ3" s="87">
        <f>SUM(AC3*500)</f>
        <v>500</v>
      </c>
      <c r="AR3" s="87">
        <f>SUM(AD3*800)</f>
        <v>800</v>
      </c>
      <c r="AS3" s="87">
        <f>COUNTA(AE3:AG3)*2500</f>
        <v>5000</v>
      </c>
      <c r="AT3" s="87">
        <f>SUM(AH3)</f>
        <v>1000</v>
      </c>
      <c r="AU3" s="88">
        <f>SUM(AM3*2000,AN3,AO3,AP3,AR3,AS3,AT3,AQ3)</f>
        <v>17800</v>
      </c>
    </row>
    <row r="4" spans="1:47" ht="14.25">
      <c r="A4" s="43" t="s">
        <v>21</v>
      </c>
      <c r="B4" s="44" t="s">
        <v>32</v>
      </c>
      <c r="C4" s="44" t="s">
        <v>33</v>
      </c>
      <c r="D4" s="45" t="s">
        <v>39</v>
      </c>
      <c r="E4" s="46">
        <v>31800</v>
      </c>
      <c r="F4" s="77">
        <f>IF(E4="", "", DATEDIF(E4, $F$1, "Y"))</f>
        <v>38</v>
      </c>
      <c r="G4" s="45"/>
      <c r="H4" s="45" t="s">
        <v>139</v>
      </c>
      <c r="I4" s="89"/>
      <c r="J4" s="48"/>
      <c r="K4" s="49"/>
      <c r="L4" s="50"/>
      <c r="M4" s="48"/>
      <c r="N4" s="49"/>
      <c r="O4" s="51"/>
      <c r="P4" s="52" t="s">
        <v>114</v>
      </c>
      <c r="Q4" s="53" t="s">
        <v>214</v>
      </c>
      <c r="R4" s="54">
        <v>32000</v>
      </c>
      <c r="S4" s="52"/>
      <c r="T4" s="53"/>
      <c r="U4" s="55"/>
      <c r="V4" s="52"/>
      <c r="W4" s="53"/>
      <c r="X4" s="55"/>
      <c r="Y4" s="56"/>
      <c r="Z4" s="57"/>
      <c r="AA4" s="79">
        <f>IF(B4="","",1)</f>
        <v>1</v>
      </c>
      <c r="AB4" s="58">
        <v>1</v>
      </c>
      <c r="AC4" s="58">
        <v>1</v>
      </c>
      <c r="AD4" s="58"/>
      <c r="AE4" s="58" t="s">
        <v>158</v>
      </c>
      <c r="AF4" s="58"/>
      <c r="AG4" s="58"/>
      <c r="AH4" s="59">
        <v>3000</v>
      </c>
      <c r="AI4" s="60" t="s">
        <v>119</v>
      </c>
      <c r="AJ4" s="49" t="s">
        <v>120</v>
      </c>
      <c r="AK4" s="61" t="s">
        <v>121</v>
      </c>
      <c r="AL4" s="62" t="s">
        <v>124</v>
      </c>
      <c r="AM4" s="80">
        <f t="shared" si="0"/>
        <v>1</v>
      </c>
      <c r="AN4" s="86" t="str">
        <f t="shared" ref="AN4:AN5" si="1">IF(H4="九州非会員",3000,"")</f>
        <v/>
      </c>
      <c r="AO4" s="87">
        <f t="shared" ref="AO4:AO5" si="2">SUM(AA4*500)</f>
        <v>500</v>
      </c>
      <c r="AP4" s="87">
        <f t="shared" ref="AP4:AQ5" si="3">SUM(AB4*500)</f>
        <v>500</v>
      </c>
      <c r="AQ4" s="87">
        <f t="shared" si="3"/>
        <v>500</v>
      </c>
      <c r="AR4" s="87">
        <f t="shared" ref="AR4:AR5" si="4">SUM(AD4*800)</f>
        <v>0</v>
      </c>
      <c r="AS4" s="87">
        <f t="shared" ref="AS4:AS5" si="5">COUNTA(AE4:AG4)*2500</f>
        <v>2500</v>
      </c>
      <c r="AT4" s="87">
        <f t="shared" ref="AT4:AT5" si="6">SUM(AH4)</f>
        <v>3000</v>
      </c>
      <c r="AU4" s="88">
        <f t="shared" ref="AU4:AU5" si="7">SUM(AM4*2000,AN4,AO4,AP4,AR4,AS4,AT4,AQ4)</f>
        <v>9000</v>
      </c>
    </row>
    <row r="5" spans="1:47" ht="15" thickBot="1">
      <c r="A5" s="115" t="s">
        <v>21</v>
      </c>
      <c r="B5" s="116" t="s">
        <v>34</v>
      </c>
      <c r="C5" s="116" t="s">
        <v>35</v>
      </c>
      <c r="D5" s="117" t="s">
        <v>40</v>
      </c>
      <c r="E5" s="118">
        <v>41251</v>
      </c>
      <c r="F5" s="119">
        <f>IF(E5="", "", DATEDIF(E5, $F$1, "Y"))</f>
        <v>12</v>
      </c>
      <c r="G5" s="117"/>
      <c r="H5" s="117" t="s">
        <v>137</v>
      </c>
      <c r="I5" s="120"/>
      <c r="J5" s="121"/>
      <c r="K5" s="122"/>
      <c r="L5" s="123"/>
      <c r="M5" s="121"/>
      <c r="N5" s="122"/>
      <c r="O5" s="124"/>
      <c r="P5" s="125" t="s">
        <v>67</v>
      </c>
      <c r="Q5" s="126" t="s">
        <v>43</v>
      </c>
      <c r="R5" s="127">
        <v>3800</v>
      </c>
      <c r="S5" s="125" t="s">
        <v>67</v>
      </c>
      <c r="T5" s="126" t="s">
        <v>101</v>
      </c>
      <c r="U5" s="128">
        <v>4200</v>
      </c>
      <c r="V5" s="125"/>
      <c r="W5" s="126"/>
      <c r="X5" s="128"/>
      <c r="Y5" s="129"/>
      <c r="Z5" s="130"/>
      <c r="AA5" s="131">
        <f>IF(B5="","",1)</f>
        <v>1</v>
      </c>
      <c r="AB5" s="132">
        <v>1</v>
      </c>
      <c r="AC5" s="132">
        <v>1</v>
      </c>
      <c r="AD5" s="132">
        <v>1</v>
      </c>
      <c r="AE5" s="132" t="s">
        <v>147</v>
      </c>
      <c r="AF5" s="132" t="s">
        <v>169</v>
      </c>
      <c r="AG5" s="132" t="s">
        <v>162</v>
      </c>
      <c r="AH5" s="133"/>
      <c r="AI5" s="134" t="s">
        <v>119</v>
      </c>
      <c r="AJ5" s="122" t="s">
        <v>120</v>
      </c>
      <c r="AK5" s="135" t="s">
        <v>121</v>
      </c>
      <c r="AL5" s="136" t="s">
        <v>124</v>
      </c>
      <c r="AM5" s="199">
        <f t="shared" si="0"/>
        <v>2</v>
      </c>
      <c r="AN5" s="141">
        <f t="shared" si="1"/>
        <v>3000</v>
      </c>
      <c r="AO5" s="141">
        <f t="shared" si="2"/>
        <v>500</v>
      </c>
      <c r="AP5" s="141">
        <f t="shared" si="3"/>
        <v>500</v>
      </c>
      <c r="AQ5" s="141">
        <f t="shared" si="3"/>
        <v>500</v>
      </c>
      <c r="AR5" s="141">
        <f t="shared" si="4"/>
        <v>800</v>
      </c>
      <c r="AS5" s="141">
        <f t="shared" si="5"/>
        <v>7500</v>
      </c>
      <c r="AT5" s="141">
        <f t="shared" si="6"/>
        <v>0</v>
      </c>
      <c r="AU5" s="200">
        <f t="shared" si="7"/>
        <v>16800</v>
      </c>
    </row>
    <row r="6" spans="1:47" ht="27.75" customHeight="1" thickTop="1">
      <c r="A6" s="91">
        <v>1</v>
      </c>
      <c r="B6" s="91"/>
      <c r="C6" s="91"/>
      <c r="D6" s="91"/>
      <c r="E6" s="92"/>
      <c r="F6" s="93" t="str">
        <f>IF(E6="", "", DATEDIF(E6, $F$1, "Y"))</f>
        <v/>
      </c>
      <c r="G6" s="94"/>
      <c r="H6" s="95"/>
      <c r="I6" s="96"/>
      <c r="J6" s="137"/>
      <c r="K6" s="138"/>
      <c r="L6" s="98"/>
      <c r="M6" s="137"/>
      <c r="N6" s="138"/>
      <c r="O6" s="99"/>
      <c r="P6" s="139"/>
      <c r="Q6" s="140"/>
      <c r="R6" s="100"/>
      <c r="S6" s="139"/>
      <c r="T6" s="140"/>
      <c r="U6" s="101"/>
      <c r="V6" s="139"/>
      <c r="W6" s="140"/>
      <c r="X6" s="101"/>
      <c r="Y6" s="102"/>
      <c r="Z6" s="103"/>
      <c r="AA6" s="104">
        <f>COUNTA(B6)</f>
        <v>0</v>
      </c>
      <c r="AB6" s="105"/>
      <c r="AC6" s="205"/>
      <c r="AD6" s="106"/>
      <c r="AE6" s="106"/>
      <c r="AF6" s="106"/>
      <c r="AG6" s="106"/>
      <c r="AH6" s="107"/>
      <c r="AI6" s="108"/>
      <c r="AJ6" s="97"/>
      <c r="AK6" s="109"/>
      <c r="AL6" s="110"/>
      <c r="AM6" s="111">
        <f t="shared" si="0"/>
        <v>0</v>
      </c>
      <c r="AN6" s="112" t="str">
        <f>IF(H6="九州非会員",3000,"")</f>
        <v/>
      </c>
      <c r="AO6" s="113">
        <f>SUM(AA6*500)</f>
        <v>0</v>
      </c>
      <c r="AP6" s="113">
        <f t="shared" ref="AP6:AQ35" si="8">SUM(AB6*500)</f>
        <v>0</v>
      </c>
      <c r="AQ6" s="113">
        <f t="shared" si="8"/>
        <v>0</v>
      </c>
      <c r="AR6" s="113">
        <f t="shared" ref="AR6:AR35" si="9">SUM(AD6*800)</f>
        <v>0</v>
      </c>
      <c r="AS6" s="113">
        <f t="shared" ref="AS6:AS35" si="10">COUNTA(AE6:AG6)*2500</f>
        <v>0</v>
      </c>
      <c r="AT6" s="113">
        <f t="shared" ref="AT6:AT35" si="11">SUM(AH6)</f>
        <v>0</v>
      </c>
      <c r="AU6" s="114">
        <f>SUM(AM6*2000,AN6,AO6,AP6,AR6,AS6,AT6,AQ6)</f>
        <v>0</v>
      </c>
    </row>
    <row r="7" spans="1:47" ht="27.75" customHeight="1">
      <c r="A7" s="63">
        <v>2</v>
      </c>
      <c r="B7" s="63"/>
      <c r="C7" s="63"/>
      <c r="D7" s="63"/>
      <c r="E7" s="64"/>
      <c r="F7" s="78" t="str">
        <f t="shared" ref="F7:F35" si="12">IF(E7="", "", DATEDIF(E7, $F$1, "Y"))</f>
        <v/>
      </c>
      <c r="G7" s="65"/>
      <c r="H7" s="66"/>
      <c r="I7" s="89"/>
      <c r="J7" s="67"/>
      <c r="K7" s="68"/>
      <c r="L7" s="50"/>
      <c r="M7" s="67"/>
      <c r="N7" s="68"/>
      <c r="O7" s="51"/>
      <c r="P7" s="69"/>
      <c r="Q7" s="70"/>
      <c r="R7" s="54"/>
      <c r="S7" s="69"/>
      <c r="T7" s="70"/>
      <c r="U7" s="55"/>
      <c r="V7" s="69"/>
      <c r="W7" s="70"/>
      <c r="X7" s="55"/>
      <c r="Y7" s="71"/>
      <c r="Z7" s="72"/>
      <c r="AA7" s="79">
        <f t="shared" ref="AA7:AA35" si="13">COUNTA(B7)</f>
        <v>0</v>
      </c>
      <c r="AB7" s="73"/>
      <c r="AC7" s="206"/>
      <c r="AD7" s="74"/>
      <c r="AE7" s="74"/>
      <c r="AF7" s="74"/>
      <c r="AG7" s="74"/>
      <c r="AH7" s="75"/>
      <c r="AI7" s="60"/>
      <c r="AJ7" s="49"/>
      <c r="AK7" s="61"/>
      <c r="AL7" s="62"/>
      <c r="AM7" s="80">
        <f t="shared" si="0"/>
        <v>0</v>
      </c>
      <c r="AN7" s="112" t="str">
        <f t="shared" ref="AN7:AN35" si="14">IF(H7="九州非会員",3000,"")</f>
        <v/>
      </c>
      <c r="AO7" s="87">
        <f t="shared" ref="AO7:AO35" si="15">SUM(AA7*500)</f>
        <v>0</v>
      </c>
      <c r="AP7" s="87">
        <f t="shared" si="8"/>
        <v>0</v>
      </c>
      <c r="AQ7" s="87">
        <f t="shared" si="8"/>
        <v>0</v>
      </c>
      <c r="AR7" s="87">
        <f t="shared" si="9"/>
        <v>0</v>
      </c>
      <c r="AS7" s="87">
        <f t="shared" si="10"/>
        <v>0</v>
      </c>
      <c r="AT7" s="87">
        <f t="shared" si="11"/>
        <v>0</v>
      </c>
      <c r="AU7" s="114">
        <f t="shared" ref="AU7:AU35" si="16">SUM(AM7*2000,AN7,AO7,AP7,AR7,AS7,AT7,AQ7)</f>
        <v>0</v>
      </c>
    </row>
    <row r="8" spans="1:47" ht="27.75" customHeight="1">
      <c r="A8" s="63">
        <v>3</v>
      </c>
      <c r="B8" s="63"/>
      <c r="C8" s="63"/>
      <c r="D8" s="63"/>
      <c r="E8" s="65"/>
      <c r="F8" s="78" t="str">
        <f t="shared" si="12"/>
        <v/>
      </c>
      <c r="G8" s="65"/>
      <c r="H8" s="66"/>
      <c r="I8" s="89"/>
      <c r="J8" s="67"/>
      <c r="K8" s="68"/>
      <c r="L8" s="50"/>
      <c r="M8" s="67"/>
      <c r="N8" s="68"/>
      <c r="O8" s="51"/>
      <c r="P8" s="69"/>
      <c r="Q8" s="70"/>
      <c r="R8" s="54"/>
      <c r="S8" s="69"/>
      <c r="T8" s="70"/>
      <c r="U8" s="55"/>
      <c r="V8" s="69"/>
      <c r="W8" s="70"/>
      <c r="X8" s="55"/>
      <c r="Y8" s="71"/>
      <c r="Z8" s="72"/>
      <c r="AA8" s="79">
        <f t="shared" si="13"/>
        <v>0</v>
      </c>
      <c r="AB8" s="73"/>
      <c r="AC8" s="206"/>
      <c r="AD8" s="74"/>
      <c r="AE8" s="74"/>
      <c r="AF8" s="74"/>
      <c r="AG8" s="74"/>
      <c r="AH8" s="75"/>
      <c r="AI8" s="60"/>
      <c r="AJ8" s="49"/>
      <c r="AK8" s="61"/>
      <c r="AL8" s="62"/>
      <c r="AM8" s="80">
        <f t="shared" si="0"/>
        <v>0</v>
      </c>
      <c r="AN8" s="112" t="str">
        <f t="shared" si="14"/>
        <v/>
      </c>
      <c r="AO8" s="87">
        <f t="shared" si="15"/>
        <v>0</v>
      </c>
      <c r="AP8" s="87">
        <f t="shared" si="8"/>
        <v>0</v>
      </c>
      <c r="AQ8" s="87">
        <f t="shared" si="8"/>
        <v>0</v>
      </c>
      <c r="AR8" s="87">
        <f t="shared" si="9"/>
        <v>0</v>
      </c>
      <c r="AS8" s="87">
        <f t="shared" si="10"/>
        <v>0</v>
      </c>
      <c r="AT8" s="87">
        <f t="shared" si="11"/>
        <v>0</v>
      </c>
      <c r="AU8" s="114">
        <f t="shared" si="16"/>
        <v>0</v>
      </c>
    </row>
    <row r="9" spans="1:47" ht="27.75" customHeight="1">
      <c r="A9" s="63">
        <v>4</v>
      </c>
      <c r="B9" s="63"/>
      <c r="C9" s="63"/>
      <c r="D9" s="63"/>
      <c r="E9" s="65"/>
      <c r="F9" s="78" t="str">
        <f t="shared" si="12"/>
        <v/>
      </c>
      <c r="G9" s="65"/>
      <c r="H9" s="66"/>
      <c r="I9" s="89"/>
      <c r="J9" s="67"/>
      <c r="K9" s="68"/>
      <c r="L9" s="50"/>
      <c r="M9" s="67"/>
      <c r="N9" s="68"/>
      <c r="O9" s="51"/>
      <c r="P9" s="69"/>
      <c r="Q9" s="70"/>
      <c r="R9" s="54"/>
      <c r="S9" s="69"/>
      <c r="T9" s="70"/>
      <c r="U9" s="55"/>
      <c r="V9" s="69"/>
      <c r="W9" s="70"/>
      <c r="X9" s="55"/>
      <c r="Y9" s="71"/>
      <c r="Z9" s="72"/>
      <c r="AA9" s="79">
        <f t="shared" si="13"/>
        <v>0</v>
      </c>
      <c r="AB9" s="73"/>
      <c r="AC9" s="206"/>
      <c r="AD9" s="74"/>
      <c r="AE9" s="74"/>
      <c r="AF9" s="74"/>
      <c r="AG9" s="74"/>
      <c r="AH9" s="75"/>
      <c r="AI9" s="60"/>
      <c r="AJ9" s="49"/>
      <c r="AK9" s="61"/>
      <c r="AL9" s="62"/>
      <c r="AM9" s="80">
        <f t="shared" si="0"/>
        <v>0</v>
      </c>
      <c r="AN9" s="112" t="str">
        <f t="shared" si="14"/>
        <v/>
      </c>
      <c r="AO9" s="87">
        <f t="shared" si="15"/>
        <v>0</v>
      </c>
      <c r="AP9" s="87">
        <f t="shared" si="8"/>
        <v>0</v>
      </c>
      <c r="AQ9" s="87">
        <f t="shared" si="8"/>
        <v>0</v>
      </c>
      <c r="AR9" s="87">
        <f t="shared" si="9"/>
        <v>0</v>
      </c>
      <c r="AS9" s="87">
        <f t="shared" si="10"/>
        <v>0</v>
      </c>
      <c r="AT9" s="87">
        <f t="shared" si="11"/>
        <v>0</v>
      </c>
      <c r="AU9" s="114">
        <f t="shared" si="16"/>
        <v>0</v>
      </c>
    </row>
    <row r="10" spans="1:47" ht="27.75" customHeight="1">
      <c r="A10" s="63">
        <v>5</v>
      </c>
      <c r="B10" s="63"/>
      <c r="C10" s="63"/>
      <c r="D10" s="63"/>
      <c r="E10" s="65"/>
      <c r="F10" s="78" t="str">
        <f t="shared" si="12"/>
        <v/>
      </c>
      <c r="G10" s="65"/>
      <c r="H10" s="66"/>
      <c r="I10" s="89"/>
      <c r="J10" s="67"/>
      <c r="K10" s="68"/>
      <c r="L10" s="50"/>
      <c r="M10" s="67"/>
      <c r="N10" s="68"/>
      <c r="O10" s="51"/>
      <c r="P10" s="69"/>
      <c r="Q10" s="70"/>
      <c r="R10" s="54"/>
      <c r="S10" s="69"/>
      <c r="T10" s="70"/>
      <c r="U10" s="55"/>
      <c r="V10" s="69"/>
      <c r="W10" s="70"/>
      <c r="X10" s="55"/>
      <c r="Y10" s="71"/>
      <c r="Z10" s="72"/>
      <c r="AA10" s="79">
        <f t="shared" si="13"/>
        <v>0</v>
      </c>
      <c r="AB10" s="73"/>
      <c r="AC10" s="206"/>
      <c r="AD10" s="74"/>
      <c r="AE10" s="74"/>
      <c r="AF10" s="74"/>
      <c r="AG10" s="74"/>
      <c r="AH10" s="75"/>
      <c r="AI10" s="60"/>
      <c r="AJ10" s="49"/>
      <c r="AK10" s="61"/>
      <c r="AL10" s="62"/>
      <c r="AM10" s="80">
        <f t="shared" si="0"/>
        <v>0</v>
      </c>
      <c r="AN10" s="112" t="str">
        <f t="shared" si="14"/>
        <v/>
      </c>
      <c r="AO10" s="87">
        <f t="shared" si="15"/>
        <v>0</v>
      </c>
      <c r="AP10" s="87">
        <f t="shared" si="8"/>
        <v>0</v>
      </c>
      <c r="AQ10" s="87">
        <f t="shared" si="8"/>
        <v>0</v>
      </c>
      <c r="AR10" s="87">
        <f t="shared" si="9"/>
        <v>0</v>
      </c>
      <c r="AS10" s="87">
        <f t="shared" si="10"/>
        <v>0</v>
      </c>
      <c r="AT10" s="87">
        <f t="shared" si="11"/>
        <v>0</v>
      </c>
      <c r="AU10" s="114">
        <f t="shared" si="16"/>
        <v>0</v>
      </c>
    </row>
    <row r="11" spans="1:47" ht="27.75" customHeight="1">
      <c r="A11" s="63">
        <v>6</v>
      </c>
      <c r="B11" s="63"/>
      <c r="C11" s="63"/>
      <c r="D11" s="63"/>
      <c r="E11" s="65"/>
      <c r="F11" s="78" t="str">
        <f t="shared" si="12"/>
        <v/>
      </c>
      <c r="G11" s="65"/>
      <c r="H11" s="66"/>
      <c r="I11" s="89"/>
      <c r="J11" s="67"/>
      <c r="K11" s="68"/>
      <c r="L11" s="50"/>
      <c r="M11" s="67"/>
      <c r="N11" s="68"/>
      <c r="O11" s="51"/>
      <c r="P11" s="69"/>
      <c r="Q11" s="70"/>
      <c r="R11" s="54"/>
      <c r="S11" s="69"/>
      <c r="T11" s="70"/>
      <c r="U11" s="55"/>
      <c r="V11" s="69"/>
      <c r="W11" s="70"/>
      <c r="X11" s="55"/>
      <c r="Y11" s="71"/>
      <c r="Z11" s="72"/>
      <c r="AA11" s="79">
        <f t="shared" si="13"/>
        <v>0</v>
      </c>
      <c r="AB11" s="73"/>
      <c r="AC11" s="206"/>
      <c r="AD11" s="74"/>
      <c r="AE11" s="74"/>
      <c r="AF11" s="74"/>
      <c r="AG11" s="74"/>
      <c r="AH11" s="75"/>
      <c r="AI11" s="60"/>
      <c r="AJ11" s="49"/>
      <c r="AK11" s="61"/>
      <c r="AL11" s="62"/>
      <c r="AM11" s="80">
        <f t="shared" si="0"/>
        <v>0</v>
      </c>
      <c r="AN11" s="112" t="str">
        <f t="shared" si="14"/>
        <v/>
      </c>
      <c r="AO11" s="87">
        <f t="shared" si="15"/>
        <v>0</v>
      </c>
      <c r="AP11" s="87">
        <f t="shared" si="8"/>
        <v>0</v>
      </c>
      <c r="AQ11" s="87">
        <f t="shared" si="8"/>
        <v>0</v>
      </c>
      <c r="AR11" s="87">
        <f t="shared" si="9"/>
        <v>0</v>
      </c>
      <c r="AS11" s="87">
        <f t="shared" si="10"/>
        <v>0</v>
      </c>
      <c r="AT11" s="87">
        <f t="shared" si="11"/>
        <v>0</v>
      </c>
      <c r="AU11" s="114">
        <f t="shared" si="16"/>
        <v>0</v>
      </c>
    </row>
    <row r="12" spans="1:47" ht="27.75" customHeight="1">
      <c r="A12" s="63">
        <v>7</v>
      </c>
      <c r="B12" s="63"/>
      <c r="C12" s="63"/>
      <c r="D12" s="63"/>
      <c r="E12" s="65"/>
      <c r="F12" s="78" t="str">
        <f t="shared" si="12"/>
        <v/>
      </c>
      <c r="G12" s="65"/>
      <c r="H12" s="66"/>
      <c r="I12" s="89"/>
      <c r="J12" s="67"/>
      <c r="K12" s="68"/>
      <c r="L12" s="50"/>
      <c r="M12" s="67"/>
      <c r="N12" s="68"/>
      <c r="O12" s="51"/>
      <c r="P12" s="69"/>
      <c r="Q12" s="70"/>
      <c r="R12" s="54"/>
      <c r="S12" s="69"/>
      <c r="T12" s="70"/>
      <c r="U12" s="55"/>
      <c r="V12" s="69"/>
      <c r="W12" s="70"/>
      <c r="X12" s="55"/>
      <c r="Y12" s="71"/>
      <c r="Z12" s="72"/>
      <c r="AA12" s="79">
        <f t="shared" si="13"/>
        <v>0</v>
      </c>
      <c r="AB12" s="73"/>
      <c r="AC12" s="206"/>
      <c r="AD12" s="74"/>
      <c r="AE12" s="74"/>
      <c r="AF12" s="74"/>
      <c r="AG12" s="74"/>
      <c r="AH12" s="75"/>
      <c r="AI12" s="60"/>
      <c r="AJ12" s="49"/>
      <c r="AK12" s="61"/>
      <c r="AL12" s="62"/>
      <c r="AM12" s="80">
        <f t="shared" si="0"/>
        <v>0</v>
      </c>
      <c r="AN12" s="112" t="str">
        <f t="shared" si="14"/>
        <v/>
      </c>
      <c r="AO12" s="87">
        <f t="shared" si="15"/>
        <v>0</v>
      </c>
      <c r="AP12" s="87">
        <f t="shared" si="8"/>
        <v>0</v>
      </c>
      <c r="AQ12" s="87">
        <f t="shared" si="8"/>
        <v>0</v>
      </c>
      <c r="AR12" s="87">
        <f t="shared" si="9"/>
        <v>0</v>
      </c>
      <c r="AS12" s="87">
        <f t="shared" si="10"/>
        <v>0</v>
      </c>
      <c r="AT12" s="87">
        <f t="shared" si="11"/>
        <v>0</v>
      </c>
      <c r="AU12" s="114">
        <f t="shared" si="16"/>
        <v>0</v>
      </c>
    </row>
    <row r="13" spans="1:47" ht="27.75" customHeight="1">
      <c r="A13" s="63">
        <v>8</v>
      </c>
      <c r="B13" s="63"/>
      <c r="C13" s="63"/>
      <c r="D13" s="63"/>
      <c r="E13" s="65"/>
      <c r="F13" s="78" t="str">
        <f t="shared" si="12"/>
        <v/>
      </c>
      <c r="G13" s="65"/>
      <c r="H13" s="66"/>
      <c r="I13" s="89"/>
      <c r="J13" s="67"/>
      <c r="K13" s="68"/>
      <c r="L13" s="50"/>
      <c r="M13" s="67"/>
      <c r="N13" s="68"/>
      <c r="O13" s="51"/>
      <c r="P13" s="69"/>
      <c r="Q13" s="70"/>
      <c r="R13" s="54"/>
      <c r="S13" s="69"/>
      <c r="T13" s="70"/>
      <c r="U13" s="55"/>
      <c r="V13" s="69"/>
      <c r="W13" s="70"/>
      <c r="X13" s="55"/>
      <c r="Y13" s="71"/>
      <c r="Z13" s="72"/>
      <c r="AA13" s="79">
        <f t="shared" si="13"/>
        <v>0</v>
      </c>
      <c r="AB13" s="73"/>
      <c r="AC13" s="206"/>
      <c r="AD13" s="74"/>
      <c r="AE13" s="74"/>
      <c r="AF13" s="74"/>
      <c r="AG13" s="74"/>
      <c r="AH13" s="75"/>
      <c r="AI13" s="60"/>
      <c r="AJ13" s="49"/>
      <c r="AK13" s="61"/>
      <c r="AL13" s="62"/>
      <c r="AM13" s="80">
        <f t="shared" si="0"/>
        <v>0</v>
      </c>
      <c r="AN13" s="112" t="str">
        <f t="shared" si="14"/>
        <v/>
      </c>
      <c r="AO13" s="87">
        <f t="shared" si="15"/>
        <v>0</v>
      </c>
      <c r="AP13" s="87">
        <f t="shared" si="8"/>
        <v>0</v>
      </c>
      <c r="AQ13" s="87">
        <f t="shared" si="8"/>
        <v>0</v>
      </c>
      <c r="AR13" s="87">
        <f t="shared" si="9"/>
        <v>0</v>
      </c>
      <c r="AS13" s="87">
        <f t="shared" si="10"/>
        <v>0</v>
      </c>
      <c r="AT13" s="87">
        <f t="shared" si="11"/>
        <v>0</v>
      </c>
      <c r="AU13" s="114">
        <f t="shared" si="16"/>
        <v>0</v>
      </c>
    </row>
    <row r="14" spans="1:47" ht="27.75" customHeight="1">
      <c r="A14" s="63">
        <v>9</v>
      </c>
      <c r="B14" s="63"/>
      <c r="C14" s="63"/>
      <c r="D14" s="63"/>
      <c r="E14" s="65"/>
      <c r="F14" s="78" t="str">
        <f t="shared" si="12"/>
        <v/>
      </c>
      <c r="G14" s="65"/>
      <c r="H14" s="66"/>
      <c r="I14" s="89"/>
      <c r="J14" s="67"/>
      <c r="K14" s="68"/>
      <c r="L14" s="50"/>
      <c r="M14" s="67"/>
      <c r="N14" s="68"/>
      <c r="O14" s="51"/>
      <c r="P14" s="69"/>
      <c r="Q14" s="70"/>
      <c r="R14" s="54"/>
      <c r="S14" s="69"/>
      <c r="T14" s="70"/>
      <c r="U14" s="55"/>
      <c r="V14" s="69"/>
      <c r="W14" s="70"/>
      <c r="X14" s="55"/>
      <c r="Y14" s="71"/>
      <c r="Z14" s="72"/>
      <c r="AA14" s="79">
        <f t="shared" si="13"/>
        <v>0</v>
      </c>
      <c r="AB14" s="73"/>
      <c r="AC14" s="206"/>
      <c r="AD14" s="74"/>
      <c r="AE14" s="74"/>
      <c r="AF14" s="74"/>
      <c r="AG14" s="74"/>
      <c r="AH14" s="75"/>
      <c r="AI14" s="60"/>
      <c r="AJ14" s="49"/>
      <c r="AK14" s="61"/>
      <c r="AL14" s="62"/>
      <c r="AM14" s="80">
        <f t="shared" si="0"/>
        <v>0</v>
      </c>
      <c r="AN14" s="112" t="str">
        <f t="shared" si="14"/>
        <v/>
      </c>
      <c r="AO14" s="87">
        <f t="shared" si="15"/>
        <v>0</v>
      </c>
      <c r="AP14" s="87">
        <f t="shared" si="8"/>
        <v>0</v>
      </c>
      <c r="AQ14" s="87">
        <f t="shared" si="8"/>
        <v>0</v>
      </c>
      <c r="AR14" s="87">
        <f t="shared" si="9"/>
        <v>0</v>
      </c>
      <c r="AS14" s="87">
        <f t="shared" si="10"/>
        <v>0</v>
      </c>
      <c r="AT14" s="87">
        <f t="shared" si="11"/>
        <v>0</v>
      </c>
      <c r="AU14" s="114">
        <f t="shared" si="16"/>
        <v>0</v>
      </c>
    </row>
    <row r="15" spans="1:47" ht="27.75" customHeight="1">
      <c r="A15" s="63">
        <v>10</v>
      </c>
      <c r="B15" s="63"/>
      <c r="C15" s="63"/>
      <c r="D15" s="63"/>
      <c r="E15" s="65"/>
      <c r="F15" s="78" t="str">
        <f t="shared" si="12"/>
        <v/>
      </c>
      <c r="G15" s="65"/>
      <c r="H15" s="66"/>
      <c r="I15" s="89"/>
      <c r="J15" s="67"/>
      <c r="K15" s="68"/>
      <c r="L15" s="50"/>
      <c r="M15" s="67"/>
      <c r="N15" s="68"/>
      <c r="O15" s="51"/>
      <c r="P15" s="69"/>
      <c r="Q15" s="70"/>
      <c r="R15" s="54"/>
      <c r="S15" s="69"/>
      <c r="T15" s="70"/>
      <c r="U15" s="55"/>
      <c r="V15" s="69"/>
      <c r="W15" s="70"/>
      <c r="X15" s="55"/>
      <c r="Y15" s="71"/>
      <c r="Z15" s="72"/>
      <c r="AA15" s="79">
        <f t="shared" si="13"/>
        <v>0</v>
      </c>
      <c r="AB15" s="73"/>
      <c r="AC15" s="206"/>
      <c r="AD15" s="74"/>
      <c r="AE15" s="74"/>
      <c r="AF15" s="74"/>
      <c r="AG15" s="74"/>
      <c r="AH15" s="75"/>
      <c r="AI15" s="60"/>
      <c r="AJ15" s="49"/>
      <c r="AK15" s="61"/>
      <c r="AL15" s="62"/>
      <c r="AM15" s="80">
        <f t="shared" si="0"/>
        <v>0</v>
      </c>
      <c r="AN15" s="112" t="str">
        <f t="shared" si="14"/>
        <v/>
      </c>
      <c r="AO15" s="87">
        <f t="shared" si="15"/>
        <v>0</v>
      </c>
      <c r="AP15" s="87">
        <f t="shared" si="8"/>
        <v>0</v>
      </c>
      <c r="AQ15" s="87">
        <f t="shared" si="8"/>
        <v>0</v>
      </c>
      <c r="AR15" s="87">
        <f t="shared" si="9"/>
        <v>0</v>
      </c>
      <c r="AS15" s="87">
        <f t="shared" si="10"/>
        <v>0</v>
      </c>
      <c r="AT15" s="87">
        <f t="shared" si="11"/>
        <v>0</v>
      </c>
      <c r="AU15" s="114">
        <f t="shared" si="16"/>
        <v>0</v>
      </c>
    </row>
    <row r="16" spans="1:47" ht="27.75" customHeight="1">
      <c r="A16" s="63">
        <v>11</v>
      </c>
      <c r="B16" s="63"/>
      <c r="C16" s="63"/>
      <c r="D16" s="63"/>
      <c r="E16" s="65"/>
      <c r="F16" s="78" t="str">
        <f t="shared" si="12"/>
        <v/>
      </c>
      <c r="G16" s="65"/>
      <c r="H16" s="66"/>
      <c r="I16" s="89"/>
      <c r="J16" s="67"/>
      <c r="K16" s="68"/>
      <c r="L16" s="50"/>
      <c r="M16" s="67"/>
      <c r="N16" s="68"/>
      <c r="O16" s="51"/>
      <c r="P16" s="69"/>
      <c r="Q16" s="70"/>
      <c r="R16" s="54"/>
      <c r="S16" s="69"/>
      <c r="T16" s="70"/>
      <c r="U16" s="55"/>
      <c r="V16" s="69"/>
      <c r="W16" s="70"/>
      <c r="X16" s="55"/>
      <c r="Y16" s="71"/>
      <c r="Z16" s="72"/>
      <c r="AA16" s="79">
        <f t="shared" si="13"/>
        <v>0</v>
      </c>
      <c r="AB16" s="73"/>
      <c r="AC16" s="206"/>
      <c r="AD16" s="74"/>
      <c r="AE16" s="74"/>
      <c r="AF16" s="74"/>
      <c r="AG16" s="74"/>
      <c r="AH16" s="75"/>
      <c r="AI16" s="60"/>
      <c r="AJ16" s="49"/>
      <c r="AK16" s="61"/>
      <c r="AL16" s="62"/>
      <c r="AM16" s="80">
        <f t="shared" si="0"/>
        <v>0</v>
      </c>
      <c r="AN16" s="112" t="str">
        <f t="shared" si="14"/>
        <v/>
      </c>
      <c r="AO16" s="87">
        <f t="shared" si="15"/>
        <v>0</v>
      </c>
      <c r="AP16" s="87">
        <f t="shared" si="8"/>
        <v>0</v>
      </c>
      <c r="AQ16" s="87">
        <f t="shared" si="8"/>
        <v>0</v>
      </c>
      <c r="AR16" s="87">
        <f t="shared" si="9"/>
        <v>0</v>
      </c>
      <c r="AS16" s="87">
        <f t="shared" si="10"/>
        <v>0</v>
      </c>
      <c r="AT16" s="87">
        <f t="shared" si="11"/>
        <v>0</v>
      </c>
      <c r="AU16" s="114">
        <f t="shared" si="16"/>
        <v>0</v>
      </c>
    </row>
    <row r="17" spans="1:47" ht="27.75" customHeight="1">
      <c r="A17" s="63">
        <v>12</v>
      </c>
      <c r="B17" s="63"/>
      <c r="C17" s="63"/>
      <c r="D17" s="63"/>
      <c r="E17" s="65"/>
      <c r="F17" s="78" t="str">
        <f t="shared" si="12"/>
        <v/>
      </c>
      <c r="G17" s="65"/>
      <c r="H17" s="66"/>
      <c r="I17" s="89"/>
      <c r="J17" s="67"/>
      <c r="K17" s="68"/>
      <c r="L17" s="50"/>
      <c r="M17" s="67"/>
      <c r="N17" s="68"/>
      <c r="O17" s="51"/>
      <c r="P17" s="69"/>
      <c r="Q17" s="70"/>
      <c r="R17" s="54"/>
      <c r="S17" s="69"/>
      <c r="T17" s="70"/>
      <c r="U17" s="55"/>
      <c r="V17" s="69"/>
      <c r="W17" s="70"/>
      <c r="X17" s="55"/>
      <c r="Y17" s="71"/>
      <c r="Z17" s="72"/>
      <c r="AA17" s="79">
        <f t="shared" si="13"/>
        <v>0</v>
      </c>
      <c r="AB17" s="73"/>
      <c r="AC17" s="206"/>
      <c r="AD17" s="74"/>
      <c r="AE17" s="74"/>
      <c r="AF17" s="74"/>
      <c r="AG17" s="74"/>
      <c r="AH17" s="75"/>
      <c r="AI17" s="60"/>
      <c r="AJ17" s="49"/>
      <c r="AK17" s="61"/>
      <c r="AL17" s="62"/>
      <c r="AM17" s="80">
        <f t="shared" si="0"/>
        <v>0</v>
      </c>
      <c r="AN17" s="112" t="str">
        <f t="shared" si="14"/>
        <v/>
      </c>
      <c r="AO17" s="87">
        <f t="shared" si="15"/>
        <v>0</v>
      </c>
      <c r="AP17" s="87">
        <f t="shared" si="8"/>
        <v>0</v>
      </c>
      <c r="AQ17" s="87">
        <f t="shared" si="8"/>
        <v>0</v>
      </c>
      <c r="AR17" s="87">
        <f t="shared" si="9"/>
        <v>0</v>
      </c>
      <c r="AS17" s="87">
        <f t="shared" si="10"/>
        <v>0</v>
      </c>
      <c r="AT17" s="87">
        <f t="shared" si="11"/>
        <v>0</v>
      </c>
      <c r="AU17" s="114">
        <f t="shared" si="16"/>
        <v>0</v>
      </c>
    </row>
    <row r="18" spans="1:47" ht="27.75" customHeight="1">
      <c r="A18" s="63">
        <v>13</v>
      </c>
      <c r="B18" s="63"/>
      <c r="C18" s="63"/>
      <c r="D18" s="63"/>
      <c r="E18" s="65"/>
      <c r="F18" s="78" t="str">
        <f t="shared" si="12"/>
        <v/>
      </c>
      <c r="G18" s="65"/>
      <c r="H18" s="66"/>
      <c r="I18" s="89"/>
      <c r="J18" s="67"/>
      <c r="K18" s="68"/>
      <c r="L18" s="50"/>
      <c r="M18" s="67"/>
      <c r="N18" s="68"/>
      <c r="O18" s="51"/>
      <c r="P18" s="69"/>
      <c r="Q18" s="70"/>
      <c r="R18" s="54"/>
      <c r="S18" s="69"/>
      <c r="T18" s="70"/>
      <c r="U18" s="55"/>
      <c r="V18" s="69"/>
      <c r="W18" s="70"/>
      <c r="X18" s="55"/>
      <c r="Y18" s="71"/>
      <c r="Z18" s="72"/>
      <c r="AA18" s="79">
        <f t="shared" si="13"/>
        <v>0</v>
      </c>
      <c r="AB18" s="73"/>
      <c r="AC18" s="206"/>
      <c r="AD18" s="74"/>
      <c r="AE18" s="74"/>
      <c r="AF18" s="74"/>
      <c r="AG18" s="74"/>
      <c r="AH18" s="75"/>
      <c r="AI18" s="60"/>
      <c r="AJ18" s="49"/>
      <c r="AK18" s="61"/>
      <c r="AL18" s="62"/>
      <c r="AM18" s="80">
        <f t="shared" si="0"/>
        <v>0</v>
      </c>
      <c r="AN18" s="112" t="str">
        <f t="shared" si="14"/>
        <v/>
      </c>
      <c r="AO18" s="87">
        <f t="shared" si="15"/>
        <v>0</v>
      </c>
      <c r="AP18" s="87">
        <f t="shared" si="8"/>
        <v>0</v>
      </c>
      <c r="AQ18" s="87">
        <f t="shared" si="8"/>
        <v>0</v>
      </c>
      <c r="AR18" s="87">
        <f t="shared" si="9"/>
        <v>0</v>
      </c>
      <c r="AS18" s="87">
        <f t="shared" si="10"/>
        <v>0</v>
      </c>
      <c r="AT18" s="87">
        <f t="shared" si="11"/>
        <v>0</v>
      </c>
      <c r="AU18" s="114">
        <f t="shared" si="16"/>
        <v>0</v>
      </c>
    </row>
    <row r="19" spans="1:47" ht="27.75" customHeight="1">
      <c r="A19" s="63">
        <v>14</v>
      </c>
      <c r="B19" s="63"/>
      <c r="C19" s="63"/>
      <c r="D19" s="63"/>
      <c r="E19" s="65"/>
      <c r="F19" s="78" t="str">
        <f t="shared" si="12"/>
        <v/>
      </c>
      <c r="G19" s="65"/>
      <c r="H19" s="66"/>
      <c r="I19" s="89"/>
      <c r="J19" s="67"/>
      <c r="K19" s="68"/>
      <c r="L19" s="50"/>
      <c r="M19" s="67"/>
      <c r="N19" s="68"/>
      <c r="O19" s="51"/>
      <c r="P19" s="69"/>
      <c r="Q19" s="70"/>
      <c r="R19" s="54"/>
      <c r="S19" s="69"/>
      <c r="T19" s="70"/>
      <c r="U19" s="55"/>
      <c r="V19" s="69"/>
      <c r="W19" s="70"/>
      <c r="X19" s="55"/>
      <c r="Y19" s="71"/>
      <c r="Z19" s="72"/>
      <c r="AA19" s="79">
        <f t="shared" si="13"/>
        <v>0</v>
      </c>
      <c r="AB19" s="73"/>
      <c r="AC19" s="206"/>
      <c r="AD19" s="74"/>
      <c r="AE19" s="74"/>
      <c r="AF19" s="74"/>
      <c r="AG19" s="74"/>
      <c r="AH19" s="75"/>
      <c r="AI19" s="60"/>
      <c r="AJ19" s="49"/>
      <c r="AK19" s="61"/>
      <c r="AL19" s="62"/>
      <c r="AM19" s="80">
        <f t="shared" si="0"/>
        <v>0</v>
      </c>
      <c r="AN19" s="112" t="str">
        <f t="shared" si="14"/>
        <v/>
      </c>
      <c r="AO19" s="87">
        <f t="shared" si="15"/>
        <v>0</v>
      </c>
      <c r="AP19" s="87">
        <f t="shared" si="8"/>
        <v>0</v>
      </c>
      <c r="AQ19" s="87">
        <f t="shared" si="8"/>
        <v>0</v>
      </c>
      <c r="AR19" s="87">
        <f t="shared" si="9"/>
        <v>0</v>
      </c>
      <c r="AS19" s="87">
        <f t="shared" si="10"/>
        <v>0</v>
      </c>
      <c r="AT19" s="87">
        <f t="shared" si="11"/>
        <v>0</v>
      </c>
      <c r="AU19" s="114">
        <f t="shared" si="16"/>
        <v>0</v>
      </c>
    </row>
    <row r="20" spans="1:47" ht="27.75" customHeight="1">
      <c r="A20" s="63">
        <v>15</v>
      </c>
      <c r="B20" s="63"/>
      <c r="C20" s="63"/>
      <c r="D20" s="63"/>
      <c r="E20" s="65"/>
      <c r="F20" s="78" t="str">
        <f t="shared" si="12"/>
        <v/>
      </c>
      <c r="G20" s="65"/>
      <c r="H20" s="66"/>
      <c r="I20" s="89"/>
      <c r="J20" s="67"/>
      <c r="K20" s="68"/>
      <c r="L20" s="50"/>
      <c r="M20" s="67"/>
      <c r="N20" s="68"/>
      <c r="O20" s="51"/>
      <c r="P20" s="69"/>
      <c r="Q20" s="70"/>
      <c r="R20" s="54"/>
      <c r="S20" s="69"/>
      <c r="T20" s="70"/>
      <c r="U20" s="55"/>
      <c r="V20" s="69"/>
      <c r="W20" s="70"/>
      <c r="X20" s="55"/>
      <c r="Y20" s="71"/>
      <c r="Z20" s="72"/>
      <c r="AA20" s="79">
        <f t="shared" si="13"/>
        <v>0</v>
      </c>
      <c r="AB20" s="73"/>
      <c r="AC20" s="206"/>
      <c r="AD20" s="74"/>
      <c r="AE20" s="74"/>
      <c r="AF20" s="74"/>
      <c r="AG20" s="74"/>
      <c r="AH20" s="75"/>
      <c r="AI20" s="60"/>
      <c r="AJ20" s="49"/>
      <c r="AK20" s="61"/>
      <c r="AL20" s="62"/>
      <c r="AM20" s="80">
        <f t="shared" si="0"/>
        <v>0</v>
      </c>
      <c r="AN20" s="112" t="str">
        <f t="shared" si="14"/>
        <v/>
      </c>
      <c r="AO20" s="87">
        <f t="shared" si="15"/>
        <v>0</v>
      </c>
      <c r="AP20" s="87">
        <f t="shared" si="8"/>
        <v>0</v>
      </c>
      <c r="AQ20" s="87">
        <f t="shared" si="8"/>
        <v>0</v>
      </c>
      <c r="AR20" s="87">
        <f t="shared" si="9"/>
        <v>0</v>
      </c>
      <c r="AS20" s="87">
        <f t="shared" si="10"/>
        <v>0</v>
      </c>
      <c r="AT20" s="87">
        <f t="shared" si="11"/>
        <v>0</v>
      </c>
      <c r="AU20" s="114">
        <f t="shared" si="16"/>
        <v>0</v>
      </c>
    </row>
    <row r="21" spans="1:47" ht="27.75" customHeight="1">
      <c r="A21" s="63">
        <v>16</v>
      </c>
      <c r="B21" s="63"/>
      <c r="C21" s="63"/>
      <c r="D21" s="63"/>
      <c r="E21" s="65"/>
      <c r="F21" s="78" t="str">
        <f t="shared" si="12"/>
        <v/>
      </c>
      <c r="G21" s="65"/>
      <c r="H21" s="66"/>
      <c r="I21" s="89"/>
      <c r="J21" s="67"/>
      <c r="K21" s="68"/>
      <c r="L21" s="50"/>
      <c r="M21" s="67"/>
      <c r="N21" s="68"/>
      <c r="O21" s="51"/>
      <c r="P21" s="69"/>
      <c r="Q21" s="70"/>
      <c r="R21" s="54"/>
      <c r="S21" s="69"/>
      <c r="T21" s="70"/>
      <c r="U21" s="55"/>
      <c r="V21" s="69"/>
      <c r="W21" s="70"/>
      <c r="X21" s="55"/>
      <c r="Y21" s="71"/>
      <c r="Z21" s="72"/>
      <c r="AA21" s="79">
        <f t="shared" si="13"/>
        <v>0</v>
      </c>
      <c r="AB21" s="73"/>
      <c r="AC21" s="206"/>
      <c r="AD21" s="74"/>
      <c r="AE21" s="74"/>
      <c r="AF21" s="74"/>
      <c r="AG21" s="74"/>
      <c r="AH21" s="75"/>
      <c r="AI21" s="60"/>
      <c r="AJ21" s="49"/>
      <c r="AK21" s="61"/>
      <c r="AL21" s="62"/>
      <c r="AM21" s="80">
        <f t="shared" si="0"/>
        <v>0</v>
      </c>
      <c r="AN21" s="112" t="str">
        <f t="shared" si="14"/>
        <v/>
      </c>
      <c r="AO21" s="87">
        <f t="shared" si="15"/>
        <v>0</v>
      </c>
      <c r="AP21" s="87">
        <f t="shared" si="8"/>
        <v>0</v>
      </c>
      <c r="AQ21" s="87">
        <f t="shared" si="8"/>
        <v>0</v>
      </c>
      <c r="AR21" s="87">
        <f t="shared" si="9"/>
        <v>0</v>
      </c>
      <c r="AS21" s="87">
        <f t="shared" si="10"/>
        <v>0</v>
      </c>
      <c r="AT21" s="87">
        <f t="shared" si="11"/>
        <v>0</v>
      </c>
      <c r="AU21" s="114">
        <f t="shared" si="16"/>
        <v>0</v>
      </c>
    </row>
    <row r="22" spans="1:47" ht="27.75" customHeight="1">
      <c r="A22" s="63">
        <v>17</v>
      </c>
      <c r="B22" s="63"/>
      <c r="C22" s="63"/>
      <c r="D22" s="63"/>
      <c r="E22" s="65"/>
      <c r="F22" s="78" t="str">
        <f t="shared" si="12"/>
        <v/>
      </c>
      <c r="G22" s="65"/>
      <c r="H22" s="66"/>
      <c r="I22" s="89"/>
      <c r="J22" s="67"/>
      <c r="K22" s="68"/>
      <c r="L22" s="50"/>
      <c r="M22" s="67"/>
      <c r="N22" s="68"/>
      <c r="O22" s="51"/>
      <c r="P22" s="69"/>
      <c r="Q22" s="70"/>
      <c r="R22" s="54"/>
      <c r="S22" s="69"/>
      <c r="T22" s="70"/>
      <c r="U22" s="55"/>
      <c r="V22" s="69"/>
      <c r="W22" s="70"/>
      <c r="X22" s="55"/>
      <c r="Y22" s="71"/>
      <c r="Z22" s="72"/>
      <c r="AA22" s="79">
        <f t="shared" si="13"/>
        <v>0</v>
      </c>
      <c r="AB22" s="73"/>
      <c r="AC22" s="206"/>
      <c r="AD22" s="74"/>
      <c r="AE22" s="74"/>
      <c r="AF22" s="74"/>
      <c r="AG22" s="74"/>
      <c r="AH22" s="75"/>
      <c r="AI22" s="60"/>
      <c r="AJ22" s="49"/>
      <c r="AK22" s="61"/>
      <c r="AL22" s="62"/>
      <c r="AM22" s="80">
        <f t="shared" si="0"/>
        <v>0</v>
      </c>
      <c r="AN22" s="112" t="str">
        <f t="shared" si="14"/>
        <v/>
      </c>
      <c r="AO22" s="87">
        <f t="shared" si="15"/>
        <v>0</v>
      </c>
      <c r="AP22" s="87">
        <f t="shared" si="8"/>
        <v>0</v>
      </c>
      <c r="AQ22" s="87">
        <f t="shared" si="8"/>
        <v>0</v>
      </c>
      <c r="AR22" s="87">
        <f t="shared" si="9"/>
        <v>0</v>
      </c>
      <c r="AS22" s="87">
        <f t="shared" si="10"/>
        <v>0</v>
      </c>
      <c r="AT22" s="87">
        <f t="shared" si="11"/>
        <v>0</v>
      </c>
      <c r="AU22" s="114">
        <f t="shared" si="16"/>
        <v>0</v>
      </c>
    </row>
    <row r="23" spans="1:47" ht="27.75" customHeight="1">
      <c r="A23" s="63">
        <v>18</v>
      </c>
      <c r="B23" s="63"/>
      <c r="C23" s="63"/>
      <c r="D23" s="63"/>
      <c r="E23" s="65"/>
      <c r="F23" s="78" t="str">
        <f t="shared" si="12"/>
        <v/>
      </c>
      <c r="G23" s="65"/>
      <c r="H23" s="66"/>
      <c r="I23" s="89"/>
      <c r="J23" s="67"/>
      <c r="K23" s="68"/>
      <c r="L23" s="50"/>
      <c r="M23" s="67"/>
      <c r="N23" s="68"/>
      <c r="O23" s="51"/>
      <c r="P23" s="69"/>
      <c r="Q23" s="70"/>
      <c r="R23" s="54"/>
      <c r="S23" s="69"/>
      <c r="T23" s="70"/>
      <c r="U23" s="55"/>
      <c r="V23" s="69"/>
      <c r="W23" s="70"/>
      <c r="X23" s="55"/>
      <c r="Y23" s="71"/>
      <c r="Z23" s="72"/>
      <c r="AA23" s="79">
        <f t="shared" si="13"/>
        <v>0</v>
      </c>
      <c r="AB23" s="73"/>
      <c r="AC23" s="206"/>
      <c r="AD23" s="74"/>
      <c r="AE23" s="74"/>
      <c r="AF23" s="74"/>
      <c r="AG23" s="74"/>
      <c r="AH23" s="75"/>
      <c r="AI23" s="60"/>
      <c r="AJ23" s="49"/>
      <c r="AK23" s="61"/>
      <c r="AL23" s="62"/>
      <c r="AM23" s="80">
        <f t="shared" si="0"/>
        <v>0</v>
      </c>
      <c r="AN23" s="112" t="str">
        <f t="shared" si="14"/>
        <v/>
      </c>
      <c r="AO23" s="87">
        <f t="shared" si="15"/>
        <v>0</v>
      </c>
      <c r="AP23" s="87">
        <f t="shared" si="8"/>
        <v>0</v>
      </c>
      <c r="AQ23" s="87">
        <f t="shared" si="8"/>
        <v>0</v>
      </c>
      <c r="AR23" s="87">
        <f t="shared" si="9"/>
        <v>0</v>
      </c>
      <c r="AS23" s="87">
        <f t="shared" si="10"/>
        <v>0</v>
      </c>
      <c r="AT23" s="87">
        <f t="shared" si="11"/>
        <v>0</v>
      </c>
      <c r="AU23" s="114">
        <f t="shared" si="16"/>
        <v>0</v>
      </c>
    </row>
    <row r="24" spans="1:47" ht="27.75" customHeight="1">
      <c r="A24" s="63">
        <v>19</v>
      </c>
      <c r="B24" s="63"/>
      <c r="C24" s="63"/>
      <c r="D24" s="63"/>
      <c r="E24" s="65"/>
      <c r="F24" s="78" t="str">
        <f t="shared" si="12"/>
        <v/>
      </c>
      <c r="G24" s="65"/>
      <c r="H24" s="66"/>
      <c r="I24" s="89"/>
      <c r="J24" s="67"/>
      <c r="K24" s="68"/>
      <c r="L24" s="50"/>
      <c r="M24" s="67"/>
      <c r="N24" s="68"/>
      <c r="O24" s="51"/>
      <c r="P24" s="69"/>
      <c r="Q24" s="70"/>
      <c r="R24" s="54"/>
      <c r="S24" s="69"/>
      <c r="T24" s="70"/>
      <c r="U24" s="55"/>
      <c r="V24" s="69"/>
      <c r="W24" s="70"/>
      <c r="X24" s="55"/>
      <c r="Y24" s="71"/>
      <c r="Z24" s="72"/>
      <c r="AA24" s="79">
        <f t="shared" si="13"/>
        <v>0</v>
      </c>
      <c r="AB24" s="73"/>
      <c r="AC24" s="206"/>
      <c r="AD24" s="74"/>
      <c r="AE24" s="74"/>
      <c r="AF24" s="74"/>
      <c r="AG24" s="74"/>
      <c r="AH24" s="75"/>
      <c r="AI24" s="60"/>
      <c r="AJ24" s="49"/>
      <c r="AK24" s="61"/>
      <c r="AL24" s="62"/>
      <c r="AM24" s="80">
        <f t="shared" si="0"/>
        <v>0</v>
      </c>
      <c r="AN24" s="112" t="str">
        <f t="shared" si="14"/>
        <v/>
      </c>
      <c r="AO24" s="87">
        <f t="shared" si="15"/>
        <v>0</v>
      </c>
      <c r="AP24" s="87">
        <f t="shared" si="8"/>
        <v>0</v>
      </c>
      <c r="AQ24" s="87">
        <f t="shared" si="8"/>
        <v>0</v>
      </c>
      <c r="AR24" s="87">
        <f t="shared" si="9"/>
        <v>0</v>
      </c>
      <c r="AS24" s="87">
        <f t="shared" si="10"/>
        <v>0</v>
      </c>
      <c r="AT24" s="87">
        <f t="shared" si="11"/>
        <v>0</v>
      </c>
      <c r="AU24" s="114">
        <f t="shared" si="16"/>
        <v>0</v>
      </c>
    </row>
    <row r="25" spans="1:47" ht="27.75" customHeight="1">
      <c r="A25" s="63">
        <v>20</v>
      </c>
      <c r="B25" s="63"/>
      <c r="C25" s="63"/>
      <c r="D25" s="63"/>
      <c r="E25" s="65"/>
      <c r="F25" s="78" t="str">
        <f t="shared" si="12"/>
        <v/>
      </c>
      <c r="G25" s="65"/>
      <c r="H25" s="66"/>
      <c r="I25" s="89"/>
      <c r="J25" s="67"/>
      <c r="K25" s="68"/>
      <c r="L25" s="50"/>
      <c r="M25" s="67"/>
      <c r="N25" s="68"/>
      <c r="O25" s="51"/>
      <c r="P25" s="69"/>
      <c r="Q25" s="70"/>
      <c r="R25" s="54"/>
      <c r="S25" s="69"/>
      <c r="T25" s="70"/>
      <c r="U25" s="55"/>
      <c r="V25" s="69"/>
      <c r="W25" s="70"/>
      <c r="X25" s="55"/>
      <c r="Y25" s="71"/>
      <c r="Z25" s="72"/>
      <c r="AA25" s="79">
        <f t="shared" si="13"/>
        <v>0</v>
      </c>
      <c r="AB25" s="73"/>
      <c r="AC25" s="206"/>
      <c r="AD25" s="74"/>
      <c r="AE25" s="74"/>
      <c r="AF25" s="74"/>
      <c r="AG25" s="74"/>
      <c r="AH25" s="75"/>
      <c r="AI25" s="60"/>
      <c r="AJ25" s="49"/>
      <c r="AK25" s="61"/>
      <c r="AL25" s="62"/>
      <c r="AM25" s="80">
        <f t="shared" si="0"/>
        <v>0</v>
      </c>
      <c r="AN25" s="112" t="str">
        <f t="shared" si="14"/>
        <v/>
      </c>
      <c r="AO25" s="87">
        <f t="shared" si="15"/>
        <v>0</v>
      </c>
      <c r="AP25" s="87">
        <f t="shared" si="8"/>
        <v>0</v>
      </c>
      <c r="AQ25" s="87">
        <f t="shared" si="8"/>
        <v>0</v>
      </c>
      <c r="AR25" s="87">
        <f t="shared" si="9"/>
        <v>0</v>
      </c>
      <c r="AS25" s="87">
        <f t="shared" si="10"/>
        <v>0</v>
      </c>
      <c r="AT25" s="87">
        <f t="shared" si="11"/>
        <v>0</v>
      </c>
      <c r="AU25" s="114">
        <f t="shared" si="16"/>
        <v>0</v>
      </c>
    </row>
    <row r="26" spans="1:47" ht="27.75" customHeight="1">
      <c r="A26" s="63">
        <v>21</v>
      </c>
      <c r="B26" s="63"/>
      <c r="C26" s="63"/>
      <c r="D26" s="63"/>
      <c r="E26" s="65"/>
      <c r="F26" s="78" t="str">
        <f t="shared" si="12"/>
        <v/>
      </c>
      <c r="G26" s="65"/>
      <c r="H26" s="66"/>
      <c r="I26" s="89"/>
      <c r="J26" s="67"/>
      <c r="K26" s="68"/>
      <c r="L26" s="50"/>
      <c r="M26" s="67"/>
      <c r="N26" s="68"/>
      <c r="O26" s="51"/>
      <c r="P26" s="69"/>
      <c r="Q26" s="70"/>
      <c r="R26" s="54"/>
      <c r="S26" s="69"/>
      <c r="T26" s="70"/>
      <c r="U26" s="55"/>
      <c r="V26" s="69"/>
      <c r="W26" s="70"/>
      <c r="X26" s="55"/>
      <c r="Y26" s="71"/>
      <c r="Z26" s="72"/>
      <c r="AA26" s="79">
        <f t="shared" si="13"/>
        <v>0</v>
      </c>
      <c r="AB26" s="73"/>
      <c r="AC26" s="206"/>
      <c r="AD26" s="74"/>
      <c r="AE26" s="74"/>
      <c r="AF26" s="74"/>
      <c r="AG26" s="74"/>
      <c r="AH26" s="75"/>
      <c r="AI26" s="60"/>
      <c r="AJ26" s="49"/>
      <c r="AK26" s="61"/>
      <c r="AL26" s="62"/>
      <c r="AM26" s="80">
        <f t="shared" si="0"/>
        <v>0</v>
      </c>
      <c r="AN26" s="112" t="str">
        <f t="shared" si="14"/>
        <v/>
      </c>
      <c r="AO26" s="87">
        <f t="shared" si="15"/>
        <v>0</v>
      </c>
      <c r="AP26" s="87">
        <f t="shared" si="8"/>
        <v>0</v>
      </c>
      <c r="AQ26" s="87">
        <f t="shared" si="8"/>
        <v>0</v>
      </c>
      <c r="AR26" s="87">
        <f t="shared" si="9"/>
        <v>0</v>
      </c>
      <c r="AS26" s="87">
        <f t="shared" si="10"/>
        <v>0</v>
      </c>
      <c r="AT26" s="87">
        <f t="shared" si="11"/>
        <v>0</v>
      </c>
      <c r="AU26" s="114">
        <f t="shared" si="16"/>
        <v>0</v>
      </c>
    </row>
    <row r="27" spans="1:47" ht="27.75" customHeight="1">
      <c r="A27" s="63">
        <v>22</v>
      </c>
      <c r="B27" s="63"/>
      <c r="C27" s="63"/>
      <c r="D27" s="63"/>
      <c r="E27" s="65"/>
      <c r="F27" s="78" t="str">
        <f t="shared" si="12"/>
        <v/>
      </c>
      <c r="G27" s="65"/>
      <c r="H27" s="66"/>
      <c r="I27" s="89"/>
      <c r="J27" s="67"/>
      <c r="K27" s="68"/>
      <c r="L27" s="50"/>
      <c r="M27" s="67"/>
      <c r="N27" s="68"/>
      <c r="O27" s="51"/>
      <c r="P27" s="69"/>
      <c r="Q27" s="70"/>
      <c r="R27" s="54"/>
      <c r="S27" s="69"/>
      <c r="T27" s="70"/>
      <c r="U27" s="55"/>
      <c r="V27" s="69"/>
      <c r="W27" s="70"/>
      <c r="X27" s="55"/>
      <c r="Y27" s="71"/>
      <c r="Z27" s="72"/>
      <c r="AA27" s="79">
        <f t="shared" si="13"/>
        <v>0</v>
      </c>
      <c r="AB27" s="73"/>
      <c r="AC27" s="206"/>
      <c r="AD27" s="74"/>
      <c r="AE27" s="74"/>
      <c r="AF27" s="74"/>
      <c r="AG27" s="74"/>
      <c r="AH27" s="75"/>
      <c r="AI27" s="60"/>
      <c r="AJ27" s="49"/>
      <c r="AK27" s="61"/>
      <c r="AL27" s="62"/>
      <c r="AM27" s="80">
        <f t="shared" si="0"/>
        <v>0</v>
      </c>
      <c r="AN27" s="112" t="str">
        <f t="shared" si="14"/>
        <v/>
      </c>
      <c r="AO27" s="87">
        <f t="shared" si="15"/>
        <v>0</v>
      </c>
      <c r="AP27" s="87">
        <f t="shared" si="8"/>
        <v>0</v>
      </c>
      <c r="AQ27" s="87">
        <f t="shared" si="8"/>
        <v>0</v>
      </c>
      <c r="AR27" s="87">
        <f t="shared" si="9"/>
        <v>0</v>
      </c>
      <c r="AS27" s="87">
        <f t="shared" si="10"/>
        <v>0</v>
      </c>
      <c r="AT27" s="87">
        <f t="shared" si="11"/>
        <v>0</v>
      </c>
      <c r="AU27" s="114">
        <f t="shared" si="16"/>
        <v>0</v>
      </c>
    </row>
    <row r="28" spans="1:47" ht="27.75" customHeight="1">
      <c r="A28" s="63">
        <v>23</v>
      </c>
      <c r="B28" s="63"/>
      <c r="C28" s="63"/>
      <c r="D28" s="63"/>
      <c r="E28" s="65"/>
      <c r="F28" s="78" t="str">
        <f t="shared" si="12"/>
        <v/>
      </c>
      <c r="G28" s="65"/>
      <c r="H28" s="66"/>
      <c r="I28" s="89"/>
      <c r="J28" s="67"/>
      <c r="K28" s="68"/>
      <c r="L28" s="50"/>
      <c r="M28" s="67"/>
      <c r="N28" s="68"/>
      <c r="O28" s="51"/>
      <c r="P28" s="69"/>
      <c r="Q28" s="70"/>
      <c r="R28" s="54"/>
      <c r="S28" s="69"/>
      <c r="T28" s="70"/>
      <c r="U28" s="55"/>
      <c r="V28" s="69"/>
      <c r="W28" s="70"/>
      <c r="X28" s="55"/>
      <c r="Y28" s="71"/>
      <c r="Z28" s="72"/>
      <c r="AA28" s="79">
        <f t="shared" si="13"/>
        <v>0</v>
      </c>
      <c r="AB28" s="73"/>
      <c r="AC28" s="206"/>
      <c r="AD28" s="74"/>
      <c r="AE28" s="74"/>
      <c r="AF28" s="74"/>
      <c r="AG28" s="74"/>
      <c r="AH28" s="75"/>
      <c r="AI28" s="60"/>
      <c r="AJ28" s="49"/>
      <c r="AK28" s="61"/>
      <c r="AL28" s="62"/>
      <c r="AM28" s="80">
        <f t="shared" si="0"/>
        <v>0</v>
      </c>
      <c r="AN28" s="112" t="str">
        <f t="shared" si="14"/>
        <v/>
      </c>
      <c r="AO28" s="87">
        <f t="shared" si="15"/>
        <v>0</v>
      </c>
      <c r="AP28" s="87">
        <f t="shared" si="8"/>
        <v>0</v>
      </c>
      <c r="AQ28" s="87">
        <f t="shared" si="8"/>
        <v>0</v>
      </c>
      <c r="AR28" s="87">
        <f t="shared" si="9"/>
        <v>0</v>
      </c>
      <c r="AS28" s="87">
        <f t="shared" si="10"/>
        <v>0</v>
      </c>
      <c r="AT28" s="87">
        <f t="shared" si="11"/>
        <v>0</v>
      </c>
      <c r="AU28" s="114">
        <f t="shared" si="16"/>
        <v>0</v>
      </c>
    </row>
    <row r="29" spans="1:47" ht="27.75" customHeight="1">
      <c r="A29" s="63">
        <v>24</v>
      </c>
      <c r="B29" s="63"/>
      <c r="C29" s="63"/>
      <c r="D29" s="63"/>
      <c r="E29" s="65"/>
      <c r="F29" s="78" t="str">
        <f t="shared" si="12"/>
        <v/>
      </c>
      <c r="G29" s="65"/>
      <c r="H29" s="66"/>
      <c r="I29" s="89"/>
      <c r="J29" s="67"/>
      <c r="K29" s="68"/>
      <c r="L29" s="50"/>
      <c r="M29" s="67"/>
      <c r="N29" s="68"/>
      <c r="O29" s="51"/>
      <c r="P29" s="69"/>
      <c r="Q29" s="70"/>
      <c r="R29" s="54"/>
      <c r="S29" s="69"/>
      <c r="T29" s="70"/>
      <c r="U29" s="55"/>
      <c r="V29" s="69"/>
      <c r="W29" s="70"/>
      <c r="X29" s="55"/>
      <c r="Y29" s="71"/>
      <c r="Z29" s="72"/>
      <c r="AA29" s="79">
        <f t="shared" si="13"/>
        <v>0</v>
      </c>
      <c r="AB29" s="73"/>
      <c r="AC29" s="206"/>
      <c r="AD29" s="74"/>
      <c r="AE29" s="74"/>
      <c r="AF29" s="74"/>
      <c r="AG29" s="74"/>
      <c r="AH29" s="75"/>
      <c r="AI29" s="60"/>
      <c r="AJ29" s="49"/>
      <c r="AK29" s="61"/>
      <c r="AL29" s="62"/>
      <c r="AM29" s="80">
        <f t="shared" si="0"/>
        <v>0</v>
      </c>
      <c r="AN29" s="112" t="str">
        <f t="shared" si="14"/>
        <v/>
      </c>
      <c r="AO29" s="87">
        <f t="shared" si="15"/>
        <v>0</v>
      </c>
      <c r="AP29" s="87">
        <f t="shared" si="8"/>
        <v>0</v>
      </c>
      <c r="AQ29" s="87">
        <f t="shared" si="8"/>
        <v>0</v>
      </c>
      <c r="AR29" s="87">
        <f t="shared" si="9"/>
        <v>0</v>
      </c>
      <c r="AS29" s="87">
        <f t="shared" si="10"/>
        <v>0</v>
      </c>
      <c r="AT29" s="87">
        <f t="shared" si="11"/>
        <v>0</v>
      </c>
      <c r="AU29" s="114">
        <f t="shared" si="16"/>
        <v>0</v>
      </c>
    </row>
    <row r="30" spans="1:47" ht="27.75" customHeight="1">
      <c r="A30" s="63">
        <v>25</v>
      </c>
      <c r="B30" s="63"/>
      <c r="C30" s="63"/>
      <c r="D30" s="63"/>
      <c r="E30" s="65"/>
      <c r="F30" s="78" t="str">
        <f t="shared" si="12"/>
        <v/>
      </c>
      <c r="G30" s="65"/>
      <c r="H30" s="66"/>
      <c r="I30" s="89"/>
      <c r="J30" s="67"/>
      <c r="K30" s="68"/>
      <c r="L30" s="50"/>
      <c r="M30" s="67"/>
      <c r="N30" s="68"/>
      <c r="O30" s="51"/>
      <c r="P30" s="69"/>
      <c r="Q30" s="70"/>
      <c r="R30" s="54"/>
      <c r="S30" s="69"/>
      <c r="T30" s="70"/>
      <c r="U30" s="55"/>
      <c r="V30" s="69"/>
      <c r="W30" s="70"/>
      <c r="X30" s="55"/>
      <c r="Y30" s="71"/>
      <c r="Z30" s="72"/>
      <c r="AA30" s="79">
        <f t="shared" si="13"/>
        <v>0</v>
      </c>
      <c r="AB30" s="73"/>
      <c r="AC30" s="206"/>
      <c r="AD30" s="74"/>
      <c r="AE30" s="74"/>
      <c r="AF30" s="74"/>
      <c r="AG30" s="74"/>
      <c r="AH30" s="75"/>
      <c r="AI30" s="60"/>
      <c r="AJ30" s="49"/>
      <c r="AK30" s="61"/>
      <c r="AL30" s="62"/>
      <c r="AM30" s="80">
        <f t="shared" si="0"/>
        <v>0</v>
      </c>
      <c r="AN30" s="112" t="str">
        <f t="shared" si="14"/>
        <v/>
      </c>
      <c r="AO30" s="87">
        <f t="shared" si="15"/>
        <v>0</v>
      </c>
      <c r="AP30" s="87">
        <f t="shared" si="8"/>
        <v>0</v>
      </c>
      <c r="AQ30" s="87">
        <f t="shared" si="8"/>
        <v>0</v>
      </c>
      <c r="AR30" s="87">
        <f t="shared" si="9"/>
        <v>0</v>
      </c>
      <c r="AS30" s="87">
        <f t="shared" si="10"/>
        <v>0</v>
      </c>
      <c r="AT30" s="87">
        <f t="shared" si="11"/>
        <v>0</v>
      </c>
      <c r="AU30" s="114">
        <f t="shared" si="16"/>
        <v>0</v>
      </c>
    </row>
    <row r="31" spans="1:47" ht="27.75" customHeight="1">
      <c r="A31" s="63">
        <v>26</v>
      </c>
      <c r="B31" s="63"/>
      <c r="C31" s="63"/>
      <c r="D31" s="63"/>
      <c r="E31" s="65"/>
      <c r="F31" s="78" t="str">
        <f t="shared" si="12"/>
        <v/>
      </c>
      <c r="G31" s="65"/>
      <c r="H31" s="66"/>
      <c r="I31" s="89"/>
      <c r="J31" s="67"/>
      <c r="K31" s="68"/>
      <c r="L31" s="50"/>
      <c r="M31" s="67"/>
      <c r="N31" s="68"/>
      <c r="O31" s="51"/>
      <c r="P31" s="69"/>
      <c r="Q31" s="70"/>
      <c r="R31" s="54"/>
      <c r="S31" s="69"/>
      <c r="T31" s="70"/>
      <c r="U31" s="55"/>
      <c r="V31" s="69"/>
      <c r="W31" s="70"/>
      <c r="X31" s="55"/>
      <c r="Y31" s="71"/>
      <c r="Z31" s="72"/>
      <c r="AA31" s="79">
        <f t="shared" si="13"/>
        <v>0</v>
      </c>
      <c r="AB31" s="73"/>
      <c r="AC31" s="206"/>
      <c r="AD31" s="74"/>
      <c r="AE31" s="74"/>
      <c r="AF31" s="74"/>
      <c r="AG31" s="74"/>
      <c r="AH31" s="75"/>
      <c r="AI31" s="60"/>
      <c r="AJ31" s="49"/>
      <c r="AK31" s="61"/>
      <c r="AL31" s="62"/>
      <c r="AM31" s="80">
        <f t="shared" si="0"/>
        <v>0</v>
      </c>
      <c r="AN31" s="112" t="str">
        <f t="shared" si="14"/>
        <v/>
      </c>
      <c r="AO31" s="87">
        <f t="shared" si="15"/>
        <v>0</v>
      </c>
      <c r="AP31" s="87">
        <f t="shared" si="8"/>
        <v>0</v>
      </c>
      <c r="AQ31" s="87">
        <f t="shared" si="8"/>
        <v>0</v>
      </c>
      <c r="AR31" s="87">
        <f t="shared" si="9"/>
        <v>0</v>
      </c>
      <c r="AS31" s="87">
        <f t="shared" si="10"/>
        <v>0</v>
      </c>
      <c r="AT31" s="87">
        <f t="shared" si="11"/>
        <v>0</v>
      </c>
      <c r="AU31" s="114">
        <f t="shared" si="16"/>
        <v>0</v>
      </c>
    </row>
    <row r="32" spans="1:47" ht="27.75" customHeight="1">
      <c r="A32" s="63">
        <v>27</v>
      </c>
      <c r="B32" s="63"/>
      <c r="C32" s="63"/>
      <c r="D32" s="63"/>
      <c r="E32" s="65"/>
      <c r="F32" s="78" t="str">
        <f t="shared" si="12"/>
        <v/>
      </c>
      <c r="G32" s="65"/>
      <c r="H32" s="66"/>
      <c r="I32" s="89"/>
      <c r="J32" s="67"/>
      <c r="K32" s="68"/>
      <c r="L32" s="50"/>
      <c r="M32" s="67"/>
      <c r="N32" s="68"/>
      <c r="O32" s="51"/>
      <c r="P32" s="69"/>
      <c r="Q32" s="70"/>
      <c r="R32" s="54"/>
      <c r="S32" s="69"/>
      <c r="T32" s="70"/>
      <c r="U32" s="55"/>
      <c r="V32" s="69"/>
      <c r="W32" s="70"/>
      <c r="X32" s="55"/>
      <c r="Y32" s="71"/>
      <c r="Z32" s="72"/>
      <c r="AA32" s="79">
        <f t="shared" si="13"/>
        <v>0</v>
      </c>
      <c r="AB32" s="73"/>
      <c r="AC32" s="206"/>
      <c r="AD32" s="74"/>
      <c r="AE32" s="74"/>
      <c r="AF32" s="74"/>
      <c r="AG32" s="74"/>
      <c r="AH32" s="75"/>
      <c r="AI32" s="60"/>
      <c r="AJ32" s="49"/>
      <c r="AK32" s="61"/>
      <c r="AL32" s="62"/>
      <c r="AM32" s="80">
        <f t="shared" si="0"/>
        <v>0</v>
      </c>
      <c r="AN32" s="112" t="str">
        <f t="shared" si="14"/>
        <v/>
      </c>
      <c r="AO32" s="87">
        <f t="shared" si="15"/>
        <v>0</v>
      </c>
      <c r="AP32" s="87">
        <f t="shared" si="8"/>
        <v>0</v>
      </c>
      <c r="AQ32" s="87">
        <f t="shared" si="8"/>
        <v>0</v>
      </c>
      <c r="AR32" s="87">
        <f t="shared" si="9"/>
        <v>0</v>
      </c>
      <c r="AS32" s="87">
        <f t="shared" si="10"/>
        <v>0</v>
      </c>
      <c r="AT32" s="87">
        <f t="shared" si="11"/>
        <v>0</v>
      </c>
      <c r="AU32" s="114">
        <f t="shared" si="16"/>
        <v>0</v>
      </c>
    </row>
    <row r="33" spans="1:47" ht="27.75" customHeight="1">
      <c r="A33" s="63">
        <v>28</v>
      </c>
      <c r="B33" s="63"/>
      <c r="C33" s="63"/>
      <c r="D33" s="63"/>
      <c r="E33" s="65"/>
      <c r="F33" s="78" t="str">
        <f t="shared" si="12"/>
        <v/>
      </c>
      <c r="G33" s="65"/>
      <c r="H33" s="66"/>
      <c r="I33" s="89"/>
      <c r="J33" s="67"/>
      <c r="K33" s="68"/>
      <c r="L33" s="50"/>
      <c r="M33" s="67"/>
      <c r="N33" s="68"/>
      <c r="O33" s="51"/>
      <c r="P33" s="69"/>
      <c r="Q33" s="70"/>
      <c r="R33" s="54"/>
      <c r="S33" s="69"/>
      <c r="T33" s="70"/>
      <c r="U33" s="55"/>
      <c r="V33" s="69"/>
      <c r="W33" s="70"/>
      <c r="X33" s="55"/>
      <c r="Y33" s="71"/>
      <c r="Z33" s="72"/>
      <c r="AA33" s="79">
        <f t="shared" si="13"/>
        <v>0</v>
      </c>
      <c r="AB33" s="73"/>
      <c r="AC33" s="206"/>
      <c r="AD33" s="74"/>
      <c r="AE33" s="74"/>
      <c r="AF33" s="74"/>
      <c r="AG33" s="74"/>
      <c r="AH33" s="75"/>
      <c r="AI33" s="60"/>
      <c r="AJ33" s="49"/>
      <c r="AK33" s="61"/>
      <c r="AL33" s="62"/>
      <c r="AM33" s="80">
        <f t="shared" si="0"/>
        <v>0</v>
      </c>
      <c r="AN33" s="112" t="str">
        <f t="shared" si="14"/>
        <v/>
      </c>
      <c r="AO33" s="87">
        <f t="shared" si="15"/>
        <v>0</v>
      </c>
      <c r="AP33" s="87">
        <f t="shared" si="8"/>
        <v>0</v>
      </c>
      <c r="AQ33" s="87">
        <f t="shared" si="8"/>
        <v>0</v>
      </c>
      <c r="AR33" s="87">
        <f t="shared" si="9"/>
        <v>0</v>
      </c>
      <c r="AS33" s="87">
        <f t="shared" si="10"/>
        <v>0</v>
      </c>
      <c r="AT33" s="87">
        <f t="shared" si="11"/>
        <v>0</v>
      </c>
      <c r="AU33" s="114">
        <f t="shared" si="16"/>
        <v>0</v>
      </c>
    </row>
    <row r="34" spans="1:47" ht="27.75" customHeight="1">
      <c r="A34" s="63">
        <v>29</v>
      </c>
      <c r="B34" s="63"/>
      <c r="C34" s="63"/>
      <c r="D34" s="63"/>
      <c r="E34" s="65"/>
      <c r="F34" s="78" t="str">
        <f t="shared" si="12"/>
        <v/>
      </c>
      <c r="G34" s="65"/>
      <c r="H34" s="66"/>
      <c r="I34" s="89"/>
      <c r="J34" s="67"/>
      <c r="K34" s="68"/>
      <c r="L34" s="50"/>
      <c r="M34" s="67"/>
      <c r="N34" s="68"/>
      <c r="O34" s="51"/>
      <c r="P34" s="69"/>
      <c r="Q34" s="70"/>
      <c r="R34" s="54"/>
      <c r="S34" s="69"/>
      <c r="T34" s="70"/>
      <c r="U34" s="55"/>
      <c r="V34" s="69"/>
      <c r="W34" s="70"/>
      <c r="X34" s="55"/>
      <c r="Y34" s="71"/>
      <c r="Z34" s="72"/>
      <c r="AA34" s="79">
        <f t="shared" si="13"/>
        <v>0</v>
      </c>
      <c r="AB34" s="73"/>
      <c r="AC34" s="206"/>
      <c r="AD34" s="74"/>
      <c r="AE34" s="74"/>
      <c r="AF34" s="74"/>
      <c r="AG34" s="74"/>
      <c r="AH34" s="75"/>
      <c r="AI34" s="60"/>
      <c r="AJ34" s="49"/>
      <c r="AK34" s="61"/>
      <c r="AL34" s="62"/>
      <c r="AM34" s="80">
        <f t="shared" si="0"/>
        <v>0</v>
      </c>
      <c r="AN34" s="112" t="str">
        <f t="shared" si="14"/>
        <v/>
      </c>
      <c r="AO34" s="87">
        <f t="shared" si="15"/>
        <v>0</v>
      </c>
      <c r="AP34" s="87">
        <f t="shared" si="8"/>
        <v>0</v>
      </c>
      <c r="AQ34" s="87">
        <f t="shared" si="8"/>
        <v>0</v>
      </c>
      <c r="AR34" s="87">
        <f t="shared" si="9"/>
        <v>0</v>
      </c>
      <c r="AS34" s="87">
        <f t="shared" si="10"/>
        <v>0</v>
      </c>
      <c r="AT34" s="87">
        <f t="shared" si="11"/>
        <v>0</v>
      </c>
      <c r="AU34" s="114">
        <f t="shared" si="16"/>
        <v>0</v>
      </c>
    </row>
    <row r="35" spans="1:47" ht="27.75" customHeight="1">
      <c r="A35" s="63">
        <v>30</v>
      </c>
      <c r="B35" s="63"/>
      <c r="C35" s="63"/>
      <c r="D35" s="63"/>
      <c r="E35" s="65"/>
      <c r="F35" s="78" t="str">
        <f t="shared" si="12"/>
        <v/>
      </c>
      <c r="G35" s="65"/>
      <c r="H35" s="66"/>
      <c r="I35" s="89"/>
      <c r="J35" s="67"/>
      <c r="K35" s="68"/>
      <c r="L35" s="50"/>
      <c r="M35" s="67"/>
      <c r="N35" s="68"/>
      <c r="O35" s="51"/>
      <c r="P35" s="69"/>
      <c r="Q35" s="70"/>
      <c r="R35" s="54"/>
      <c r="S35" s="69"/>
      <c r="T35" s="70"/>
      <c r="U35" s="55"/>
      <c r="V35" s="69"/>
      <c r="W35" s="70"/>
      <c r="X35" s="55"/>
      <c r="Y35" s="71"/>
      <c r="Z35" s="72"/>
      <c r="AA35" s="79">
        <f t="shared" si="13"/>
        <v>0</v>
      </c>
      <c r="AB35" s="73"/>
      <c r="AC35" s="206"/>
      <c r="AD35" s="74"/>
      <c r="AE35" s="74"/>
      <c r="AF35" s="74"/>
      <c r="AG35" s="74"/>
      <c r="AH35" s="75"/>
      <c r="AI35" s="60"/>
      <c r="AJ35" s="49"/>
      <c r="AK35" s="61"/>
      <c r="AL35" s="62"/>
      <c r="AM35" s="80">
        <f t="shared" si="0"/>
        <v>0</v>
      </c>
      <c r="AN35" s="112" t="str">
        <f t="shared" si="14"/>
        <v/>
      </c>
      <c r="AO35" s="87">
        <f t="shared" si="15"/>
        <v>0</v>
      </c>
      <c r="AP35" s="87">
        <f t="shared" si="8"/>
        <v>0</v>
      </c>
      <c r="AQ35" s="87">
        <f t="shared" si="8"/>
        <v>0</v>
      </c>
      <c r="AR35" s="87">
        <f t="shared" si="9"/>
        <v>0</v>
      </c>
      <c r="AS35" s="87">
        <f t="shared" si="10"/>
        <v>0</v>
      </c>
      <c r="AT35" s="87">
        <f t="shared" si="11"/>
        <v>0</v>
      </c>
      <c r="AU35" s="114">
        <f t="shared" si="16"/>
        <v>0</v>
      </c>
    </row>
  </sheetData>
  <sheetProtection algorithmName="SHA-512" hashValue="gmxOGn4TNWdCKDBDnU1bc8hN2bVclawaX3QLRqTP6Of/+g9rxT9SRQiYRg75/7pYCdOUyqmXx29rTKsT3v1dlw==" saltValue="WJSaXemgcVMIXSk6m6XVAQ==" spinCount="100000" sheet="1" objects="1" scenarios="1"/>
  <mergeCells count="6">
    <mergeCell ref="AN1:AU1"/>
    <mergeCell ref="AI1:AK1"/>
    <mergeCell ref="J1:O1"/>
    <mergeCell ref="P1:X1"/>
    <mergeCell ref="Y1:Z1"/>
    <mergeCell ref="AA1:AH1"/>
  </mergeCells>
  <phoneticPr fontId="2"/>
  <conditionalFormatting sqref="G3:G7">
    <cfRule type="expression" dxfId="5" priority="1">
      <formula>$F3&lt;50</formula>
    </cfRule>
  </conditionalFormatting>
  <conditionalFormatting sqref="I3:I35">
    <cfRule type="expression" dxfId="4" priority="3">
      <formula>$H3="九州会員"</formula>
    </cfRule>
  </conditionalFormatting>
  <conditionalFormatting sqref="J3:O35 S3:X35">
    <cfRule type="expression" dxfId="3" priority="2">
      <formula>$H3="オープン参加"</formula>
    </cfRule>
  </conditionalFormatting>
  <conditionalFormatting sqref="Y4:Z4 AB4:AH4">
    <cfRule type="expression" dxfId="2" priority="12" stopIfTrue="1">
      <formula>$K$4="25mチャレンジレース"</formula>
    </cfRule>
  </conditionalFormatting>
  <conditionalFormatting sqref="AI3:AK3">
    <cfRule type="expression" dxfId="1" priority="11">
      <formula>$H$3="九州会員"</formula>
    </cfRule>
  </conditionalFormatting>
  <pageMargins left="0.25" right="0.25" top="0.75" bottom="0.75" header="0.3" footer="0.3"/>
  <pageSetup paperSize="9" scale="26" fitToHeight="0" orientation="landscape"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F70364E2-984F-4CD3-90F5-5002D8275009}">
          <x14:formula1>
            <xm:f>リスト!$B$3:$B$5</xm:f>
          </x14:formula1>
          <xm:sqref>D6:D35</xm:sqref>
        </x14:dataValidation>
        <x14:dataValidation type="list" allowBlank="1" showInputMessage="1" showErrorMessage="1" xr:uid="{1228DC65-ECA6-4246-BC4E-982144AA7A75}">
          <x14:formula1>
            <xm:f>リスト!$D$3:$D$5</xm:f>
          </x14:formula1>
          <xm:sqref>H3:H35</xm:sqref>
        </x14:dataValidation>
        <x14:dataValidation type="list" allowBlank="1" showInputMessage="1" showErrorMessage="1" xr:uid="{0FA58CBA-403A-4195-88C0-85E64BA6C851}">
          <x14:formula1>
            <xm:f>リスト!$E$3:$E$63</xm:f>
          </x14:formula1>
          <xm:sqref>P3:P35 J3:J35 S3:S35 M3:M35 V3:V35</xm:sqref>
        </x14:dataValidation>
        <x14:dataValidation type="list" allowBlank="1" showInputMessage="1" showErrorMessage="1" xr:uid="{324FFE2F-755A-4635-ABC4-59DC5F156A4D}">
          <x14:formula1>
            <xm:f>リスト!$F$3:$F$12</xm:f>
          </x14:formula1>
          <xm:sqref>N3:N35 K3:K35</xm:sqref>
        </x14:dataValidation>
        <x14:dataValidation type="list" allowBlank="1" showInputMessage="1" showErrorMessage="1" xr:uid="{3A8F5F40-FBB8-4BFD-AC2A-487FF13C95C2}">
          <x14:formula1>
            <xm:f>リスト!$G$3:$G$27</xm:f>
          </x14:formula1>
          <xm:sqref>W3:W35 Q3:Q35 T3:T35</xm:sqref>
        </x14:dataValidation>
        <x14:dataValidation type="list" allowBlank="1" showInputMessage="1" showErrorMessage="1" xr:uid="{458BC108-0AA4-451E-923D-9570EF44A860}">
          <x14:formula1>
            <xm:f>リスト!$L$3:$L$49</xm:f>
          </x14:formula1>
          <xm:sqref>AE3:AG35</xm:sqref>
        </x14:dataValidation>
        <x14:dataValidation type="list" allowBlank="1" showInputMessage="1" showErrorMessage="1" xr:uid="{0F0A3CB7-BF65-4E79-8B79-5B1AC5762794}">
          <x14:formula1>
            <xm:f>リスト!$C$3:$C$4</xm:f>
          </x14:formula1>
          <xm:sqref>G3:G35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57C09-5A3E-4F24-A531-C367C1F4E8B2}">
  <sheetPr>
    <tabColor rgb="FFFFC000"/>
    <pageSetUpPr fitToPage="1"/>
  </sheetPr>
  <dimension ref="A2:AC26"/>
  <sheetViews>
    <sheetView workbookViewId="0">
      <selection activeCell="B7" sqref="B7"/>
    </sheetView>
  </sheetViews>
  <sheetFormatPr defaultRowHeight="13.5"/>
  <cols>
    <col min="1" max="1" width="1.75" style="22" customWidth="1"/>
    <col min="2" max="2" width="19.5" style="22" customWidth="1"/>
    <col min="3" max="3" width="19.625" style="22" customWidth="1"/>
    <col min="4" max="4" width="9" style="22"/>
    <col min="5" max="5" width="15" style="22" customWidth="1"/>
    <col min="6" max="7" width="7.625" style="22" customWidth="1"/>
    <col min="8" max="10" width="9" style="22"/>
    <col min="11" max="11" width="15" style="22" customWidth="1"/>
    <col min="12" max="13" width="7.625" style="22" customWidth="1"/>
    <col min="14" max="16" width="9" style="22"/>
    <col min="17" max="17" width="15" style="22" customWidth="1"/>
    <col min="18" max="18" width="7.625" style="22" customWidth="1"/>
    <col min="19" max="19" width="9" style="22"/>
    <col min="20" max="20" width="7.625" style="22" customWidth="1"/>
    <col min="21" max="22" width="9" style="22"/>
    <col min="23" max="23" width="15" style="22" customWidth="1"/>
    <col min="24" max="25" width="7.625" style="22" customWidth="1"/>
    <col min="26" max="28" width="9" style="22"/>
    <col min="29" max="29" width="10.75" style="22" customWidth="1"/>
    <col min="30" max="16384" width="9" style="22"/>
  </cols>
  <sheetData>
    <row r="2" spans="1:29">
      <c r="A2" s="348" t="s">
        <v>227</v>
      </c>
      <c r="B2" s="348"/>
      <c r="C2" s="348"/>
      <c r="D2" s="348"/>
      <c r="E2" s="348"/>
      <c r="F2" s="348"/>
    </row>
    <row r="3" spans="1:29">
      <c r="A3" s="142"/>
      <c r="B3" s="142"/>
      <c r="C3" s="142"/>
      <c r="D3" s="142"/>
      <c r="E3" s="142"/>
      <c r="F3" s="142"/>
    </row>
    <row r="4" spans="1:29" ht="17.25">
      <c r="A4" s="142"/>
      <c r="B4" s="143" t="s">
        <v>249</v>
      </c>
      <c r="C4" s="142"/>
      <c r="D4" s="142"/>
      <c r="E4" s="142"/>
      <c r="F4" s="142"/>
    </row>
    <row r="5" spans="1:29" ht="17.25">
      <c r="A5" s="142"/>
      <c r="B5" s="143" t="s">
        <v>250</v>
      </c>
      <c r="C5" s="142"/>
      <c r="D5" s="142"/>
      <c r="E5" s="142"/>
      <c r="F5" s="142"/>
    </row>
    <row r="6" spans="1:29" ht="17.25">
      <c r="B6" s="144" t="s">
        <v>251</v>
      </c>
    </row>
    <row r="7" spans="1:29" ht="17.25">
      <c r="B7" s="144" t="s">
        <v>252</v>
      </c>
    </row>
    <row r="9" spans="1:29">
      <c r="B9" s="45" t="s">
        <v>240</v>
      </c>
      <c r="C9" s="45" t="s">
        <v>28</v>
      </c>
      <c r="D9" s="45" t="s">
        <v>233</v>
      </c>
      <c r="E9" s="145" t="s">
        <v>234</v>
      </c>
      <c r="F9" s="145" t="s">
        <v>38</v>
      </c>
      <c r="G9" s="145" t="s">
        <v>226</v>
      </c>
      <c r="H9" s="145" t="s">
        <v>27</v>
      </c>
      <c r="I9" s="145" t="s">
        <v>49</v>
      </c>
      <c r="J9" s="145" t="s">
        <v>238</v>
      </c>
      <c r="K9" s="146" t="s">
        <v>235</v>
      </c>
      <c r="L9" s="146" t="s">
        <v>38</v>
      </c>
      <c r="M9" s="146" t="s">
        <v>226</v>
      </c>
      <c r="N9" s="146" t="s">
        <v>27</v>
      </c>
      <c r="O9" s="146" t="s">
        <v>49</v>
      </c>
      <c r="P9" s="146" t="s">
        <v>238</v>
      </c>
      <c r="Q9" s="147" t="s">
        <v>236</v>
      </c>
      <c r="R9" s="147" t="s">
        <v>38</v>
      </c>
      <c r="S9" s="147" t="s">
        <v>27</v>
      </c>
      <c r="T9" s="147" t="s">
        <v>226</v>
      </c>
      <c r="U9" s="147" t="s">
        <v>49</v>
      </c>
      <c r="V9" s="147" t="s">
        <v>238</v>
      </c>
      <c r="W9" s="148" t="s">
        <v>237</v>
      </c>
      <c r="X9" s="148" t="s">
        <v>38</v>
      </c>
      <c r="Y9" s="148" t="s">
        <v>226</v>
      </c>
      <c r="Z9" s="148" t="s">
        <v>27</v>
      </c>
      <c r="AA9" s="148" t="s">
        <v>49</v>
      </c>
      <c r="AB9" s="148" t="s">
        <v>238</v>
      </c>
      <c r="AC9" s="196" t="s">
        <v>239</v>
      </c>
    </row>
    <row r="10" spans="1:29" ht="19.5" customHeight="1">
      <c r="B10" s="44"/>
      <c r="C10" s="44"/>
      <c r="D10" s="44"/>
      <c r="E10" s="53"/>
      <c r="F10" s="53"/>
      <c r="G10" s="53"/>
      <c r="H10" s="53"/>
      <c r="I10" s="53"/>
      <c r="J10" s="53"/>
      <c r="K10" s="49"/>
      <c r="L10" s="49"/>
      <c r="M10" s="49"/>
      <c r="N10" s="49"/>
      <c r="O10" s="49"/>
      <c r="P10" s="49"/>
      <c r="Q10" s="149"/>
      <c r="R10" s="149"/>
      <c r="S10" s="149"/>
      <c r="T10" s="149"/>
      <c r="U10" s="149"/>
      <c r="V10" s="149"/>
      <c r="W10" s="150"/>
      <c r="X10" s="150"/>
      <c r="Y10" s="150"/>
      <c r="Z10" s="150"/>
      <c r="AA10" s="150"/>
      <c r="AB10" s="150"/>
      <c r="AC10" s="196">
        <f>SUM(J10,P10,V10,AB10)</f>
        <v>0</v>
      </c>
    </row>
    <row r="11" spans="1:29" ht="19.5" customHeight="1">
      <c r="B11" s="44"/>
      <c r="C11" s="44"/>
      <c r="D11" s="44"/>
      <c r="E11" s="53"/>
      <c r="F11" s="53"/>
      <c r="G11" s="53"/>
      <c r="H11" s="53"/>
      <c r="I11" s="53"/>
      <c r="J11" s="53"/>
      <c r="K11" s="49"/>
      <c r="L11" s="49"/>
      <c r="M11" s="49"/>
      <c r="N11" s="49"/>
      <c r="O11" s="49"/>
      <c r="P11" s="49"/>
      <c r="Q11" s="149"/>
      <c r="R11" s="149"/>
      <c r="S11" s="149"/>
      <c r="T11" s="149"/>
      <c r="U11" s="149"/>
      <c r="V11" s="149"/>
      <c r="W11" s="150"/>
      <c r="X11" s="150"/>
      <c r="Y11" s="150"/>
      <c r="Z11" s="150"/>
      <c r="AA11" s="150"/>
      <c r="AB11" s="150"/>
      <c r="AC11" s="196">
        <f t="shared" ref="AC11:AC15" si="0">SUM(J11,P11,V11,AB11)</f>
        <v>0</v>
      </c>
    </row>
    <row r="12" spans="1:29" ht="19.5" customHeight="1">
      <c r="B12" s="44"/>
      <c r="C12" s="44"/>
      <c r="D12" s="44"/>
      <c r="E12" s="53"/>
      <c r="F12" s="53"/>
      <c r="G12" s="53"/>
      <c r="H12" s="53"/>
      <c r="I12" s="53"/>
      <c r="J12" s="53"/>
      <c r="K12" s="49"/>
      <c r="L12" s="49"/>
      <c r="M12" s="49"/>
      <c r="N12" s="49"/>
      <c r="O12" s="49"/>
      <c r="P12" s="49"/>
      <c r="Q12" s="149"/>
      <c r="R12" s="149"/>
      <c r="S12" s="149"/>
      <c r="T12" s="149"/>
      <c r="U12" s="149"/>
      <c r="V12" s="149"/>
      <c r="W12" s="150"/>
      <c r="X12" s="150"/>
      <c r="Y12" s="150"/>
      <c r="Z12" s="150"/>
      <c r="AA12" s="150"/>
      <c r="AB12" s="150"/>
      <c r="AC12" s="196">
        <f t="shared" si="0"/>
        <v>0</v>
      </c>
    </row>
    <row r="13" spans="1:29" ht="19.5" customHeight="1">
      <c r="B13" s="44"/>
      <c r="C13" s="44"/>
      <c r="D13" s="44"/>
      <c r="E13" s="53"/>
      <c r="F13" s="53"/>
      <c r="G13" s="53"/>
      <c r="H13" s="53"/>
      <c r="I13" s="53"/>
      <c r="J13" s="53"/>
      <c r="K13" s="49"/>
      <c r="L13" s="49"/>
      <c r="M13" s="49"/>
      <c r="N13" s="49"/>
      <c r="O13" s="49"/>
      <c r="P13" s="49"/>
      <c r="Q13" s="149"/>
      <c r="R13" s="149"/>
      <c r="S13" s="149"/>
      <c r="T13" s="149"/>
      <c r="U13" s="149"/>
      <c r="V13" s="149"/>
      <c r="W13" s="150"/>
      <c r="X13" s="150"/>
      <c r="Y13" s="150"/>
      <c r="Z13" s="150"/>
      <c r="AA13" s="150"/>
      <c r="AB13" s="150"/>
      <c r="AC13" s="196">
        <f t="shared" si="0"/>
        <v>0</v>
      </c>
    </row>
    <row r="14" spans="1:29" ht="19.5" customHeight="1">
      <c r="B14" s="44"/>
      <c r="C14" s="44"/>
      <c r="D14" s="44"/>
      <c r="E14" s="53"/>
      <c r="F14" s="53"/>
      <c r="G14" s="53"/>
      <c r="H14" s="53"/>
      <c r="I14" s="53"/>
      <c r="J14" s="53"/>
      <c r="K14" s="49"/>
      <c r="L14" s="49"/>
      <c r="M14" s="49"/>
      <c r="N14" s="49"/>
      <c r="O14" s="49"/>
      <c r="P14" s="49"/>
      <c r="Q14" s="149"/>
      <c r="R14" s="149"/>
      <c r="S14" s="149"/>
      <c r="T14" s="149"/>
      <c r="U14" s="149"/>
      <c r="V14" s="149"/>
      <c r="W14" s="150"/>
      <c r="X14" s="150"/>
      <c r="Y14" s="150"/>
      <c r="Z14" s="150"/>
      <c r="AA14" s="150"/>
      <c r="AB14" s="150"/>
      <c r="AC14" s="196">
        <f t="shared" si="0"/>
        <v>0</v>
      </c>
    </row>
    <row r="15" spans="1:29" ht="19.5" customHeight="1">
      <c r="B15" s="44"/>
      <c r="C15" s="44"/>
      <c r="D15" s="44"/>
      <c r="E15" s="53"/>
      <c r="F15" s="53"/>
      <c r="G15" s="53"/>
      <c r="H15" s="53"/>
      <c r="I15" s="53"/>
      <c r="J15" s="53"/>
      <c r="K15" s="49"/>
      <c r="L15" s="49"/>
      <c r="M15" s="49"/>
      <c r="N15" s="49"/>
      <c r="O15" s="49"/>
      <c r="P15" s="49"/>
      <c r="Q15" s="149"/>
      <c r="R15" s="149"/>
      <c r="S15" s="149"/>
      <c r="T15" s="149"/>
      <c r="U15" s="149"/>
      <c r="V15" s="149"/>
      <c r="W15" s="150"/>
      <c r="X15" s="150"/>
      <c r="Y15" s="150"/>
      <c r="Z15" s="150"/>
      <c r="AA15" s="150"/>
      <c r="AB15" s="150"/>
      <c r="AC15" s="196">
        <f t="shared" si="0"/>
        <v>0</v>
      </c>
    </row>
    <row r="21" spans="2:19" ht="14.25" thickBot="1">
      <c r="B21" s="151"/>
      <c r="C21" s="152" t="s">
        <v>253</v>
      </c>
      <c r="D21" s="153" t="s">
        <v>254</v>
      </c>
      <c r="E21" s="153" t="s">
        <v>57</v>
      </c>
      <c r="F21" s="153" t="s">
        <v>58</v>
      </c>
      <c r="G21" s="153" t="s">
        <v>59</v>
      </c>
      <c r="H21" s="153" t="s">
        <v>29</v>
      </c>
      <c r="I21" s="153" t="s">
        <v>60</v>
      </c>
      <c r="J21" s="153" t="s">
        <v>61</v>
      </c>
      <c r="K21" s="153" t="s">
        <v>62</v>
      </c>
      <c r="L21" s="154" t="s">
        <v>63</v>
      </c>
      <c r="M21" s="155" t="s">
        <v>64</v>
      </c>
      <c r="N21" s="153" t="s">
        <v>65</v>
      </c>
      <c r="O21" s="156" t="s">
        <v>66</v>
      </c>
      <c r="P21" s="157" t="s">
        <v>67</v>
      </c>
      <c r="Q21" s="154" t="s">
        <v>255</v>
      </c>
      <c r="R21" s="158" t="s">
        <v>68</v>
      </c>
      <c r="S21" s="159" t="s">
        <v>256</v>
      </c>
    </row>
    <row r="22" spans="2:19" ht="15" thickTop="1" thickBot="1">
      <c r="B22" s="151"/>
      <c r="C22" s="160" t="s">
        <v>257</v>
      </c>
      <c r="D22" s="161" t="s">
        <v>258</v>
      </c>
      <c r="E22" s="161" t="s">
        <v>259</v>
      </c>
      <c r="F22" s="161" t="s">
        <v>73</v>
      </c>
      <c r="G22" s="161" t="s">
        <v>41</v>
      </c>
      <c r="H22" s="161" t="s">
        <v>74</v>
      </c>
      <c r="I22" s="161" t="s">
        <v>75</v>
      </c>
      <c r="J22" s="161" t="s">
        <v>76</v>
      </c>
      <c r="K22" s="161" t="s">
        <v>77</v>
      </c>
      <c r="L22" s="162"/>
      <c r="M22" s="163" t="s">
        <v>260</v>
      </c>
      <c r="N22" s="161" t="s">
        <v>261</v>
      </c>
      <c r="O22" s="164" t="s">
        <v>262</v>
      </c>
      <c r="P22" s="165" t="s">
        <v>263</v>
      </c>
      <c r="Q22" s="166" t="s">
        <v>264</v>
      </c>
      <c r="R22" s="167" t="s">
        <v>265</v>
      </c>
      <c r="S22" s="168" t="s">
        <v>266</v>
      </c>
    </row>
    <row r="23" spans="2:19" ht="14.25" thickTop="1">
      <c r="B23" s="169" t="s">
        <v>267</v>
      </c>
      <c r="C23" s="170" t="s">
        <v>268</v>
      </c>
      <c r="D23" s="171" t="s">
        <v>269</v>
      </c>
      <c r="E23" s="171" t="s">
        <v>270</v>
      </c>
      <c r="F23" s="171" t="s">
        <v>271</v>
      </c>
      <c r="G23" s="171" t="s">
        <v>272</v>
      </c>
      <c r="H23" s="171" t="s">
        <v>273</v>
      </c>
      <c r="I23" s="171" t="s">
        <v>274</v>
      </c>
      <c r="J23" s="171" t="s">
        <v>275</v>
      </c>
      <c r="K23" s="171" t="s">
        <v>276</v>
      </c>
      <c r="L23" s="172" t="s">
        <v>277</v>
      </c>
      <c r="M23" s="173" t="s">
        <v>275</v>
      </c>
      <c r="N23" s="171" t="s">
        <v>276</v>
      </c>
      <c r="O23" s="174" t="s">
        <v>277</v>
      </c>
      <c r="P23" s="175" t="s">
        <v>278</v>
      </c>
      <c r="Q23" s="172" t="s">
        <v>278</v>
      </c>
      <c r="R23" s="176" t="s">
        <v>279</v>
      </c>
      <c r="S23" s="177" t="s">
        <v>280</v>
      </c>
    </row>
    <row r="24" spans="2:19">
      <c r="B24" s="178" t="s">
        <v>281</v>
      </c>
      <c r="C24" s="179" t="s">
        <v>282</v>
      </c>
      <c r="D24" s="180" t="s">
        <v>268</v>
      </c>
      <c r="E24" s="180" t="s">
        <v>269</v>
      </c>
      <c r="F24" s="180" t="s">
        <v>270</v>
      </c>
      <c r="G24" s="180" t="s">
        <v>271</v>
      </c>
      <c r="H24" s="180" t="s">
        <v>272</v>
      </c>
      <c r="I24" s="180" t="s">
        <v>273</v>
      </c>
      <c r="J24" s="180" t="s">
        <v>274</v>
      </c>
      <c r="K24" s="180" t="s">
        <v>275</v>
      </c>
      <c r="L24" s="181" t="s">
        <v>276</v>
      </c>
      <c r="M24" s="182" t="s">
        <v>274</v>
      </c>
      <c r="N24" s="180" t="s">
        <v>275</v>
      </c>
      <c r="O24" s="183" t="s">
        <v>276</v>
      </c>
      <c r="P24" s="184" t="s">
        <v>278</v>
      </c>
      <c r="Q24" s="181" t="s">
        <v>278</v>
      </c>
      <c r="R24" s="185" t="s">
        <v>280</v>
      </c>
      <c r="S24" s="186" t="s">
        <v>277</v>
      </c>
    </row>
    <row r="25" spans="2:19">
      <c r="B25" s="178" t="s">
        <v>283</v>
      </c>
      <c r="C25" s="179" t="s">
        <v>284</v>
      </c>
      <c r="D25" s="180" t="s">
        <v>270</v>
      </c>
      <c r="E25" s="180" t="s">
        <v>271</v>
      </c>
      <c r="F25" s="180" t="s">
        <v>272</v>
      </c>
      <c r="G25" s="180" t="s">
        <v>273</v>
      </c>
      <c r="H25" s="180" t="s">
        <v>274</v>
      </c>
      <c r="I25" s="180" t="s">
        <v>275</v>
      </c>
      <c r="J25" s="180" t="s">
        <v>276</v>
      </c>
      <c r="K25" s="180" t="s">
        <v>277</v>
      </c>
      <c r="L25" s="181" t="s">
        <v>280</v>
      </c>
      <c r="M25" s="182" t="s">
        <v>276</v>
      </c>
      <c r="N25" s="180" t="s">
        <v>277</v>
      </c>
      <c r="O25" s="183" t="s">
        <v>280</v>
      </c>
      <c r="P25" s="184" t="s">
        <v>278</v>
      </c>
      <c r="Q25" s="181" t="s">
        <v>278</v>
      </c>
      <c r="R25" s="185" t="s">
        <v>285</v>
      </c>
      <c r="S25" s="186" t="s">
        <v>279</v>
      </c>
    </row>
    <row r="26" spans="2:19" ht="14.25" thickBot="1">
      <c r="B26" s="187" t="s">
        <v>286</v>
      </c>
      <c r="C26" s="188" t="s">
        <v>268</v>
      </c>
      <c r="D26" s="189" t="s">
        <v>269</v>
      </c>
      <c r="E26" s="189" t="s">
        <v>270</v>
      </c>
      <c r="F26" s="189" t="s">
        <v>271</v>
      </c>
      <c r="G26" s="189" t="s">
        <v>272</v>
      </c>
      <c r="H26" s="189" t="s">
        <v>273</v>
      </c>
      <c r="I26" s="189" t="s">
        <v>274</v>
      </c>
      <c r="J26" s="189" t="s">
        <v>275</v>
      </c>
      <c r="K26" s="189" t="s">
        <v>276</v>
      </c>
      <c r="L26" s="190" t="s">
        <v>277</v>
      </c>
      <c r="M26" s="191" t="s">
        <v>275</v>
      </c>
      <c r="N26" s="189" t="s">
        <v>276</v>
      </c>
      <c r="O26" s="192" t="s">
        <v>277</v>
      </c>
      <c r="P26" s="193" t="s">
        <v>278</v>
      </c>
      <c r="Q26" s="190" t="s">
        <v>278</v>
      </c>
      <c r="R26" s="194" t="s">
        <v>279</v>
      </c>
      <c r="S26" s="195" t="s">
        <v>280</v>
      </c>
    </row>
  </sheetData>
  <sheetProtection algorithmName="SHA-512" hashValue="aCnLhokiN28wSgUbVqNZ+7Bzy96+bB5DR1/enPym0cnNfCqT2hvkjShmTEVcRwxN6vEZJI8zfTXFYr0QDNhkyQ==" saltValue="CxijKj4tlrtWxi4gKk4uNA==" spinCount="100000" sheet="1" objects="1" scenarios="1"/>
  <mergeCells count="1">
    <mergeCell ref="A2:F2"/>
  </mergeCells>
  <phoneticPr fontId="2"/>
  <conditionalFormatting sqref="G10:J15 M10:P15 S10:V15 Y10:AC15">
    <cfRule type="expression" dxfId="0" priority="1">
      <formula>$D10="知的"</formula>
    </cfRule>
  </conditionalFormatting>
  <pageMargins left="0.25" right="0.25"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7722888-64FE-4D49-BE9C-732DFBBBAD57}">
          <x14:formula1>
            <xm:f>リスト!$P$2:$P$3</xm:f>
          </x14:formula1>
          <xm:sqref>C10:C15</xm:sqref>
        </x14:dataValidation>
        <x14:dataValidation type="list" allowBlank="1" showInputMessage="1" showErrorMessage="1" xr:uid="{7B163F60-57ED-4AE7-9BDA-65FE53F4549D}">
          <x14:formula1>
            <xm:f>リスト!$P$5:$P$7</xm:f>
          </x14:formula1>
          <xm:sqref>D10:D15</xm:sqref>
        </x14:dataValidation>
        <x14:dataValidation type="list" allowBlank="1" showInputMessage="1" showErrorMessage="1" xr:uid="{E42FCF30-2ACF-49FB-AFA0-12735B9FC556}">
          <x14:formula1>
            <xm:f>リスト!$B$3:$B$4</xm:f>
          </x14:formula1>
          <xm:sqref>T10:T15 R10:R15 F10:G15 L10:M15 X10:Y15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61"/>
  <sheetViews>
    <sheetView workbookViewId="0">
      <selection activeCell="J28" sqref="J28"/>
    </sheetView>
  </sheetViews>
  <sheetFormatPr defaultRowHeight="13.5"/>
  <cols>
    <col min="5" max="5" width="13.75" customWidth="1"/>
    <col min="6" max="7" width="17.5" customWidth="1"/>
    <col min="9" max="9" width="4.75" customWidth="1"/>
  </cols>
  <sheetData>
    <row r="2" spans="2:16">
      <c r="B2" t="s">
        <v>38</v>
      </c>
      <c r="C2" t="s">
        <v>226</v>
      </c>
      <c r="D2" t="s">
        <v>111</v>
      </c>
      <c r="E2" t="s">
        <v>27</v>
      </c>
      <c r="F2" t="s">
        <v>28</v>
      </c>
      <c r="G2" t="s">
        <v>28</v>
      </c>
      <c r="L2" t="s">
        <v>141</v>
      </c>
      <c r="P2" t="s">
        <v>228</v>
      </c>
    </row>
    <row r="3" spans="2:16">
      <c r="B3" t="s">
        <v>39</v>
      </c>
      <c r="C3" t="s">
        <v>48</v>
      </c>
      <c r="D3" t="s">
        <v>47</v>
      </c>
      <c r="E3" t="s">
        <v>55</v>
      </c>
      <c r="F3" t="s">
        <v>201</v>
      </c>
      <c r="G3" t="s">
        <v>30</v>
      </c>
      <c r="L3" t="s">
        <v>142</v>
      </c>
      <c r="P3" t="s">
        <v>229</v>
      </c>
    </row>
    <row r="4" spans="2:16">
      <c r="B4" t="s">
        <v>40</v>
      </c>
      <c r="D4" t="s">
        <v>137</v>
      </c>
      <c r="E4" t="s">
        <v>56</v>
      </c>
      <c r="F4" t="s">
        <v>200</v>
      </c>
      <c r="G4" t="s">
        <v>43</v>
      </c>
      <c r="L4" t="s">
        <v>143</v>
      </c>
    </row>
    <row r="5" spans="2:16">
      <c r="D5" t="s">
        <v>139</v>
      </c>
      <c r="E5" t="s">
        <v>57</v>
      </c>
      <c r="F5" t="s">
        <v>204</v>
      </c>
      <c r="G5" t="s">
        <v>207</v>
      </c>
      <c r="L5" t="s">
        <v>145</v>
      </c>
      <c r="P5" t="s">
        <v>230</v>
      </c>
    </row>
    <row r="6" spans="2:16">
      <c r="E6" t="s">
        <v>58</v>
      </c>
      <c r="F6" t="s">
        <v>203</v>
      </c>
      <c r="G6" t="s">
        <v>45</v>
      </c>
      <c r="H6">
        <v>1</v>
      </c>
      <c r="J6">
        <f>COUNTIF(③個人別申込書!$AM$6:$AM$35,H6)</f>
        <v>0</v>
      </c>
      <c r="K6" s="90"/>
      <c r="L6" t="s">
        <v>146</v>
      </c>
      <c r="P6" t="s">
        <v>231</v>
      </c>
    </row>
    <row r="7" spans="2:16">
      <c r="E7" t="s">
        <v>59</v>
      </c>
      <c r="F7" t="s">
        <v>103</v>
      </c>
      <c r="G7" t="s">
        <v>205</v>
      </c>
      <c r="H7">
        <v>2</v>
      </c>
      <c r="J7">
        <f>COUNTIF(③個人別申込書!$AM$6:$AM$35,H7)</f>
        <v>0</v>
      </c>
      <c r="K7" s="90"/>
      <c r="L7" t="s">
        <v>148</v>
      </c>
      <c r="P7" t="s">
        <v>232</v>
      </c>
    </row>
    <row r="8" spans="2:16">
      <c r="E8" t="s">
        <v>29</v>
      </c>
      <c r="F8" t="s">
        <v>202</v>
      </c>
      <c r="G8" t="s">
        <v>206</v>
      </c>
      <c r="H8">
        <v>3</v>
      </c>
      <c r="J8">
        <f>COUNTIF(③個人別申込書!$AM$6:$AM$35,H8)</f>
        <v>0</v>
      </c>
      <c r="K8" s="90"/>
      <c r="L8" t="s">
        <v>149</v>
      </c>
    </row>
    <row r="9" spans="2:16">
      <c r="E9" t="s">
        <v>60</v>
      </c>
      <c r="F9" t="s">
        <v>108</v>
      </c>
      <c r="G9" t="s">
        <v>100</v>
      </c>
      <c r="H9">
        <v>4</v>
      </c>
      <c r="J9">
        <f>COUNTIF(③個人別申込書!$AM$6:$AM$35,H9)</f>
        <v>0</v>
      </c>
      <c r="K9" s="90"/>
      <c r="L9" t="s">
        <v>150</v>
      </c>
    </row>
    <row r="10" spans="2:16">
      <c r="E10" t="s">
        <v>61</v>
      </c>
      <c r="F10" t="s">
        <v>199</v>
      </c>
      <c r="G10" t="s">
        <v>101</v>
      </c>
      <c r="H10">
        <v>5</v>
      </c>
      <c r="J10">
        <f>COUNTIF(③個人別申込書!$AM$6:$AM$35,H10)</f>
        <v>0</v>
      </c>
      <c r="K10" s="90"/>
      <c r="L10" t="s">
        <v>151</v>
      </c>
    </row>
    <row r="11" spans="2:16">
      <c r="E11" t="s">
        <v>62</v>
      </c>
      <c r="G11" t="s">
        <v>208</v>
      </c>
      <c r="L11" t="s">
        <v>153</v>
      </c>
    </row>
    <row r="12" spans="2:16">
      <c r="E12" t="s">
        <v>63</v>
      </c>
      <c r="G12" t="s">
        <v>102</v>
      </c>
      <c r="L12" t="s">
        <v>154</v>
      </c>
    </row>
    <row r="13" spans="2:16">
      <c r="E13" t="s">
        <v>64</v>
      </c>
      <c r="G13" t="s">
        <v>104</v>
      </c>
      <c r="H13" t="s">
        <v>241</v>
      </c>
      <c r="J13">
        <f>COUNTA(④リレー出場!B10:B15)</f>
        <v>0</v>
      </c>
      <c r="L13" t="s">
        <v>155</v>
      </c>
    </row>
    <row r="14" spans="2:16">
      <c r="E14" t="s">
        <v>65</v>
      </c>
      <c r="G14" t="s">
        <v>42</v>
      </c>
      <c r="L14" t="s">
        <v>156</v>
      </c>
    </row>
    <row r="15" spans="2:16">
      <c r="E15" t="s">
        <v>66</v>
      </c>
      <c r="G15" t="s">
        <v>209</v>
      </c>
      <c r="H15" t="s">
        <v>296</v>
      </c>
      <c r="J15">
        <f>SUM(③個人別申込書!AN6:AN35)/3000</f>
        <v>0</v>
      </c>
      <c r="L15" t="s">
        <v>157</v>
      </c>
    </row>
    <row r="16" spans="2:16">
      <c r="E16" t="s">
        <v>67</v>
      </c>
      <c r="G16" t="s">
        <v>46</v>
      </c>
      <c r="L16" t="s">
        <v>159</v>
      </c>
    </row>
    <row r="17" spans="5:12">
      <c r="E17" t="s">
        <v>306</v>
      </c>
      <c r="G17" t="s">
        <v>105</v>
      </c>
      <c r="L17" t="s">
        <v>160</v>
      </c>
    </row>
    <row r="18" spans="5:12">
      <c r="E18" t="s">
        <v>68</v>
      </c>
      <c r="G18" t="s">
        <v>106</v>
      </c>
      <c r="H18" t="s">
        <v>242</v>
      </c>
      <c r="J18">
        <f>SUM(③個人別申込書!AA6:AA35)</f>
        <v>0</v>
      </c>
      <c r="L18" t="s">
        <v>161</v>
      </c>
    </row>
    <row r="19" spans="5:12">
      <c r="E19" t="s">
        <v>69</v>
      </c>
      <c r="G19" t="s">
        <v>210</v>
      </c>
      <c r="H19" t="s">
        <v>243</v>
      </c>
      <c r="J19">
        <f>SUM(③個人別申込書!AB6:AB35)</f>
        <v>0</v>
      </c>
      <c r="L19" t="s">
        <v>163</v>
      </c>
    </row>
    <row r="20" spans="5:12">
      <c r="E20" t="s">
        <v>70</v>
      </c>
      <c r="G20" t="s">
        <v>107</v>
      </c>
      <c r="H20" t="s">
        <v>330</v>
      </c>
      <c r="J20">
        <f>SUM(③個人別申込書!AC6:AC35)</f>
        <v>0</v>
      </c>
      <c r="L20" t="s">
        <v>164</v>
      </c>
    </row>
    <row r="21" spans="5:12">
      <c r="E21" t="s">
        <v>71</v>
      </c>
      <c r="G21" t="s">
        <v>110</v>
      </c>
      <c r="H21" t="s">
        <v>244</v>
      </c>
      <c r="J21">
        <f>SUM(③個人別申込書!AD6:AD35)</f>
        <v>0</v>
      </c>
      <c r="L21" t="s">
        <v>165</v>
      </c>
    </row>
    <row r="22" spans="5:12">
      <c r="E22" t="s">
        <v>72</v>
      </c>
      <c r="G22" t="s">
        <v>44</v>
      </c>
      <c r="L22" t="s">
        <v>166</v>
      </c>
    </row>
    <row r="23" spans="5:12">
      <c r="E23" t="s">
        <v>73</v>
      </c>
      <c r="G23" t="s">
        <v>109</v>
      </c>
      <c r="H23" t="s">
        <v>141</v>
      </c>
      <c r="J23">
        <f>COUNTA(③個人別申込書!AE6:AG35)</f>
        <v>0</v>
      </c>
      <c r="L23" t="s">
        <v>167</v>
      </c>
    </row>
    <row r="24" spans="5:12">
      <c r="E24" t="s">
        <v>41</v>
      </c>
      <c r="G24" t="s">
        <v>37</v>
      </c>
      <c r="L24" t="s">
        <v>168</v>
      </c>
    </row>
    <row r="25" spans="5:12">
      <c r="E25" t="s">
        <v>74</v>
      </c>
      <c r="G25" t="s">
        <v>36</v>
      </c>
      <c r="H25" t="s">
        <v>140</v>
      </c>
      <c r="J25">
        <f>SUM(③個人別申込書!AH6:AH35)/1000</f>
        <v>0</v>
      </c>
      <c r="L25" t="s">
        <v>170</v>
      </c>
    </row>
    <row r="26" spans="5:12">
      <c r="E26" t="s">
        <v>75</v>
      </c>
      <c r="L26" t="s">
        <v>171</v>
      </c>
    </row>
    <row r="27" spans="5:12">
      <c r="E27" t="s">
        <v>76</v>
      </c>
      <c r="L27" t="s">
        <v>177</v>
      </c>
    </row>
    <row r="28" spans="5:12">
      <c r="E28" t="s">
        <v>77</v>
      </c>
      <c r="L28" t="s">
        <v>172</v>
      </c>
    </row>
    <row r="29" spans="5:12">
      <c r="E29" t="s">
        <v>78</v>
      </c>
      <c r="L29" t="s">
        <v>173</v>
      </c>
    </row>
    <row r="30" spans="5:12">
      <c r="E30" t="s">
        <v>79</v>
      </c>
      <c r="L30" t="s">
        <v>174</v>
      </c>
    </row>
    <row r="31" spans="5:12">
      <c r="E31" t="s">
        <v>80</v>
      </c>
      <c r="L31" t="s">
        <v>175</v>
      </c>
    </row>
    <row r="32" spans="5:12">
      <c r="E32" t="s">
        <v>81</v>
      </c>
      <c r="L32" t="s">
        <v>176</v>
      </c>
    </row>
    <row r="33" spans="5:12">
      <c r="E33" t="s">
        <v>307</v>
      </c>
      <c r="L33" t="s">
        <v>178</v>
      </c>
    </row>
    <row r="34" spans="5:12">
      <c r="E34" t="s">
        <v>82</v>
      </c>
      <c r="L34" t="s">
        <v>179</v>
      </c>
    </row>
    <row r="35" spans="5:12">
      <c r="E35" t="s">
        <v>83</v>
      </c>
      <c r="L35" t="s">
        <v>180</v>
      </c>
    </row>
    <row r="36" spans="5:12">
      <c r="E36" t="s">
        <v>84</v>
      </c>
      <c r="L36" t="s">
        <v>181</v>
      </c>
    </row>
    <row r="37" spans="5:12">
      <c r="E37" t="s">
        <v>85</v>
      </c>
      <c r="L37" t="s">
        <v>182</v>
      </c>
    </row>
    <row r="38" spans="5:12">
      <c r="E38" t="s">
        <v>86</v>
      </c>
      <c r="L38" t="s">
        <v>183</v>
      </c>
    </row>
    <row r="39" spans="5:12">
      <c r="E39" t="s">
        <v>87</v>
      </c>
      <c r="L39" t="s">
        <v>184</v>
      </c>
    </row>
    <row r="40" spans="5:12">
      <c r="E40" t="s">
        <v>88</v>
      </c>
      <c r="L40" t="s">
        <v>185</v>
      </c>
    </row>
    <row r="41" spans="5:12">
      <c r="E41" t="s">
        <v>89</v>
      </c>
      <c r="L41" t="s">
        <v>186</v>
      </c>
    </row>
    <row r="42" spans="5:12">
      <c r="E42" t="s">
        <v>90</v>
      </c>
      <c r="L42" t="s">
        <v>187</v>
      </c>
    </row>
    <row r="43" spans="5:12">
      <c r="E43" t="s">
        <v>91</v>
      </c>
      <c r="L43" t="s">
        <v>188</v>
      </c>
    </row>
    <row r="44" spans="5:12">
      <c r="E44" t="s">
        <v>92</v>
      </c>
      <c r="L44" t="s">
        <v>189</v>
      </c>
    </row>
    <row r="45" spans="5:12">
      <c r="E45" t="s">
        <v>93</v>
      </c>
      <c r="L45" t="s">
        <v>190</v>
      </c>
    </row>
    <row r="46" spans="5:12">
      <c r="E46" t="s">
        <v>94</v>
      </c>
      <c r="L46" t="s">
        <v>191</v>
      </c>
    </row>
    <row r="47" spans="5:12">
      <c r="E47" t="s">
        <v>95</v>
      </c>
      <c r="L47" t="s">
        <v>192</v>
      </c>
    </row>
    <row r="48" spans="5:12">
      <c r="E48" t="s">
        <v>96</v>
      </c>
    </row>
    <row r="49" spans="5:5">
      <c r="E49" t="s">
        <v>97</v>
      </c>
    </row>
    <row r="50" spans="5:5">
      <c r="E50" t="s">
        <v>308</v>
      </c>
    </row>
    <row r="51" spans="5:5">
      <c r="E51" t="s">
        <v>98</v>
      </c>
    </row>
    <row r="52" spans="5:5">
      <c r="E52" t="s">
        <v>99</v>
      </c>
    </row>
    <row r="53" spans="5:5">
      <c r="E53" t="s">
        <v>193</v>
      </c>
    </row>
    <row r="54" spans="5:5">
      <c r="E54" t="s">
        <v>194</v>
      </c>
    </row>
    <row r="55" spans="5:5">
      <c r="E55" t="s">
        <v>195</v>
      </c>
    </row>
    <row r="56" spans="5:5">
      <c r="E56" t="s">
        <v>196</v>
      </c>
    </row>
    <row r="57" spans="5:5">
      <c r="E57" t="s">
        <v>114</v>
      </c>
    </row>
    <row r="58" spans="5:5">
      <c r="E58" t="s">
        <v>115</v>
      </c>
    </row>
    <row r="59" spans="5:5">
      <c r="E59" t="s">
        <v>116</v>
      </c>
    </row>
    <row r="60" spans="5:5">
      <c r="E60" t="s">
        <v>117</v>
      </c>
    </row>
    <row r="61" spans="5:5">
      <c r="E61" t="s">
        <v>125</v>
      </c>
    </row>
  </sheetData>
  <sheetProtection algorithmName="SHA-512" hashValue="Ior5ZDHHbD5so8w3CGioSIM/mYzPENaVY2hk8Wyio8vSaWR3ZNWgnCDABgX7xAr1oaGQVVkH6HCORumZd0x4qQ==" saltValue="RIAhUIhhkokU/xz+qc9TK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説明文</vt:lpstr>
      <vt:lpstr>①統括票</vt:lpstr>
      <vt:lpstr>②振込票</vt:lpstr>
      <vt:lpstr>③個人別申込書</vt:lpstr>
      <vt:lpstr>④リレー出場</vt:lpstr>
      <vt:lpstr>リスト</vt:lpstr>
      <vt:lpstr>①統括票!Print_Area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Glory.2015-平川</dc:creator>
  <cp:lastModifiedBy>平川 奉也２</cp:lastModifiedBy>
  <cp:lastPrinted>2025-04-22T05:54:21Z</cp:lastPrinted>
  <dcterms:created xsi:type="dcterms:W3CDTF">1997-01-08T22:48:59Z</dcterms:created>
  <dcterms:modified xsi:type="dcterms:W3CDTF">2025-04-23T05:49:59Z</dcterms:modified>
</cp:coreProperties>
</file>